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05" windowWidth="18975" windowHeight="11010"/>
  </bookViews>
  <sheets>
    <sheet name="თანხების მიმოქცევის უწყისი" sheetId="33" r:id="rId1"/>
    <sheet name="ავლევი" sheetId="5" state="hidden" r:id="rId2"/>
    <sheet name="არხისი" sheetId="6" state="hidden" r:id="rId3"/>
    <sheet name="ბერშუეთი" sheetId="7" state="hidden" r:id="rId4"/>
    <sheet name="ბრეძა" sheetId="8" state="hidden" r:id="rId5"/>
    <sheet name="დვანი" sheetId="9" state="hidden" r:id="rId6"/>
    <sheet name="დირბი" sheetId="10" state="hidden" r:id="rId7"/>
    <sheet name="დიცი" sheetId="11" state="hidden" r:id="rId8"/>
    <sheet name="ლამისყანა" sheetId="13" state="hidden" r:id="rId9"/>
    <sheet name="ზემო რენე" sheetId="12" state="hidden" r:id="rId10"/>
    <sheet name="მერეთი" sheetId="14" state="hidden" r:id="rId11"/>
    <sheet name="ტირძნისი" sheetId="15" state="hidden" r:id="rId12"/>
    <sheet name="მეჯვრისხევი" sheetId="16" state="hidden" r:id="rId13"/>
    <sheet name="ფლავი" sheetId="20" state="hidden" r:id="rId14"/>
    <sheet name="ფცა" sheetId="21" state="hidden" r:id="rId15"/>
    <sheet name="ქვემო ჭალა" sheetId="22" state="hidden" r:id="rId16"/>
    <sheet name="ქვეში" sheetId="23" state="hidden" r:id="rId17"/>
    <sheet name="ქორდი" sheetId="24" state="hidden" r:id="rId18"/>
    <sheet name="შავშვები" sheetId="25" state="hidden" r:id="rId19"/>
    <sheet name="წაღვლი" sheetId="26" state="hidden" r:id="rId20"/>
    <sheet name="ხურვალეთი" sheetId="27" state="hidden" r:id="rId21"/>
    <sheet name="კარალეთი" sheetId="28" state="hidden" r:id="rId22"/>
  </sheets>
  <calcPr calcId="144525"/>
</workbook>
</file>

<file path=xl/calcChain.xml><?xml version="1.0" encoding="utf-8"?>
<calcChain xmlns="http://schemas.openxmlformats.org/spreadsheetml/2006/main">
  <c r="P6" i="33" l="1"/>
  <c r="T11" i="11"/>
  <c r="S62" i="8"/>
  <c r="T62" i="8" s="1"/>
  <c r="S61" i="8"/>
  <c r="T61" i="8" s="1"/>
  <c r="T11" i="8"/>
  <c r="T11" i="7"/>
  <c r="T17" i="6"/>
  <c r="T62" i="5"/>
  <c r="T61" i="5"/>
  <c r="T60" i="5" s="1"/>
  <c r="T67" i="5" s="1"/>
  <c r="T41" i="15"/>
  <c r="T19" i="15"/>
  <c r="T12" i="15"/>
  <c r="T20" i="14"/>
  <c r="T21" i="14"/>
  <c r="T41" i="14"/>
  <c r="T19" i="14"/>
  <c r="T41" i="13"/>
  <c r="T41" i="12"/>
  <c r="T41" i="11"/>
  <c r="T65" i="10"/>
  <c r="T21" i="9"/>
  <c r="T41" i="9"/>
  <c r="T14" i="9"/>
  <c r="T13" i="9"/>
  <c r="T15" i="9"/>
  <c r="T12" i="9"/>
  <c r="T13" i="7"/>
  <c r="T14" i="7"/>
  <c r="T15" i="7"/>
  <c r="T16" i="7"/>
  <c r="T13" i="6"/>
  <c r="T15" i="6"/>
  <c r="T16" i="6"/>
  <c r="Q13" i="5"/>
  <c r="T13" i="5" s="1"/>
  <c r="Q14" i="5"/>
  <c r="Q15" i="5"/>
  <c r="T15" i="5" s="1"/>
  <c r="Q16" i="5"/>
  <c r="T16" i="5" s="1"/>
  <c r="Q12" i="5"/>
  <c r="T11" i="5" l="1"/>
  <c r="S43" i="5" l="1"/>
  <c r="T43" i="5" s="1"/>
  <c r="S44" i="5"/>
  <c r="T44" i="5" s="1"/>
  <c r="S45" i="5"/>
  <c r="T45" i="5" s="1"/>
  <c r="S46" i="5"/>
  <c r="T46" i="5" s="1"/>
  <c r="S47" i="5"/>
  <c r="T47" i="5" s="1"/>
  <c r="S48" i="5"/>
  <c r="T48" i="5" s="1"/>
  <c r="S49" i="5"/>
  <c r="T49" i="5" s="1"/>
  <c r="S50" i="5"/>
  <c r="T50" i="5" s="1"/>
  <c r="S52" i="5"/>
  <c r="T52" i="5" s="1"/>
  <c r="S53" i="5"/>
  <c r="T53" i="5" s="1"/>
  <c r="S54" i="5"/>
  <c r="T54" i="5" s="1"/>
  <c r="S55" i="5"/>
  <c r="T55" i="5" s="1"/>
  <c r="S56" i="5"/>
  <c r="T56" i="5" s="1"/>
  <c r="S57" i="5"/>
  <c r="T57" i="5" s="1"/>
  <c r="S58" i="5"/>
  <c r="T58" i="5" s="1"/>
  <c r="S59" i="5"/>
  <c r="T59" i="5" s="1"/>
  <c r="S42" i="5"/>
  <c r="T42" i="5" s="1"/>
  <c r="S23" i="5"/>
  <c r="T23" i="5" s="1"/>
  <c r="S24" i="5"/>
  <c r="T24" i="5" s="1"/>
  <c r="S25" i="5"/>
  <c r="T25" i="5" s="1"/>
  <c r="S26" i="5"/>
  <c r="T26" i="5" s="1"/>
  <c r="S27" i="5"/>
  <c r="T27" i="5" s="1"/>
  <c r="S28" i="5"/>
  <c r="T28" i="5" s="1"/>
  <c r="S29" i="5"/>
  <c r="T29" i="5" s="1"/>
  <c r="S30" i="5"/>
  <c r="T30" i="5" s="1"/>
  <c r="S31" i="5"/>
  <c r="T31" i="5" s="1"/>
  <c r="S32" i="5"/>
  <c r="T32" i="5" s="1"/>
  <c r="S33" i="5"/>
  <c r="T33" i="5" s="1"/>
  <c r="S34" i="5"/>
  <c r="T34" i="5" s="1"/>
  <c r="S35" i="5"/>
  <c r="T35" i="5" s="1"/>
  <c r="S36" i="5"/>
  <c r="T36" i="5" s="1"/>
  <c r="S37" i="5"/>
  <c r="T37" i="5" s="1"/>
  <c r="S38" i="5"/>
  <c r="T38" i="5" s="1"/>
  <c r="S39" i="5"/>
  <c r="T39" i="5" s="1"/>
  <c r="S40" i="5"/>
  <c r="T40" i="5" s="1"/>
  <c r="S22" i="5"/>
  <c r="T22" i="5" s="1"/>
  <c r="S20" i="5"/>
  <c r="S13" i="5"/>
  <c r="S14" i="5"/>
  <c r="S15" i="5"/>
  <c r="S16" i="5"/>
  <c r="S12" i="5"/>
  <c r="S43" i="8"/>
  <c r="T43" i="8" s="1"/>
  <c r="S44" i="8"/>
  <c r="T44" i="8" s="1"/>
  <c r="S45" i="8"/>
  <c r="T45" i="8" s="1"/>
  <c r="S46" i="8"/>
  <c r="T46" i="8" s="1"/>
  <c r="S47" i="8"/>
  <c r="T47" i="8" s="1"/>
  <c r="S48" i="8"/>
  <c r="T48" i="8" s="1"/>
  <c r="S49" i="8"/>
  <c r="T49" i="8" s="1"/>
  <c r="S50" i="8"/>
  <c r="T50" i="8" s="1"/>
  <c r="S52" i="8"/>
  <c r="T52" i="8" s="1"/>
  <c r="S53" i="8"/>
  <c r="T53" i="8" s="1"/>
  <c r="S54" i="8"/>
  <c r="T54" i="8" s="1"/>
  <c r="S55" i="8"/>
  <c r="T55" i="8" s="1"/>
  <c r="S56" i="8"/>
  <c r="T56" i="8" s="1"/>
  <c r="S57" i="8"/>
  <c r="T57" i="8" s="1"/>
  <c r="S58" i="8"/>
  <c r="T58" i="8" s="1"/>
  <c r="S59" i="8"/>
  <c r="T59" i="8" s="1"/>
  <c r="S42" i="8"/>
  <c r="T42" i="8" s="1"/>
  <c r="S23" i="8"/>
  <c r="T23" i="8" s="1"/>
  <c r="S24" i="8"/>
  <c r="T24" i="8" s="1"/>
  <c r="S25" i="8"/>
  <c r="T25" i="8" s="1"/>
  <c r="S26" i="8"/>
  <c r="T26" i="8" s="1"/>
  <c r="S27" i="8"/>
  <c r="T27" i="8" s="1"/>
  <c r="S28" i="8"/>
  <c r="T28" i="8" s="1"/>
  <c r="S29" i="8"/>
  <c r="T29" i="8" s="1"/>
  <c r="S30" i="8"/>
  <c r="T30" i="8" s="1"/>
  <c r="S31" i="8"/>
  <c r="T31" i="8" s="1"/>
  <c r="S32" i="8"/>
  <c r="T32" i="8" s="1"/>
  <c r="S33" i="8"/>
  <c r="T33" i="8" s="1"/>
  <c r="S34" i="8"/>
  <c r="T34" i="8" s="1"/>
  <c r="S35" i="8"/>
  <c r="S36" i="8"/>
  <c r="T36" i="8" s="1"/>
  <c r="S37" i="8"/>
  <c r="T37" i="8" s="1"/>
  <c r="S38" i="8"/>
  <c r="T38" i="8" s="1"/>
  <c r="S39" i="8"/>
  <c r="S40" i="8"/>
  <c r="T40" i="8" s="1"/>
  <c r="S22" i="8"/>
  <c r="T22" i="8" s="1"/>
  <c r="S19" i="8"/>
  <c r="S20" i="8"/>
  <c r="T20" i="8" s="1"/>
  <c r="S43" i="12"/>
  <c r="T43" i="12" s="1"/>
  <c r="S44" i="12"/>
  <c r="T44" i="12" s="1"/>
  <c r="S45" i="12"/>
  <c r="T45" i="12" s="1"/>
  <c r="S46" i="12"/>
  <c r="T46" i="12" s="1"/>
  <c r="S47" i="12"/>
  <c r="T47" i="12" s="1"/>
  <c r="S48" i="12"/>
  <c r="T48" i="12" s="1"/>
  <c r="S49" i="12"/>
  <c r="T49" i="12" s="1"/>
  <c r="S50" i="12"/>
  <c r="T50" i="12" s="1"/>
  <c r="S52" i="12"/>
  <c r="T52" i="12" s="1"/>
  <c r="S53" i="12"/>
  <c r="T53" i="12" s="1"/>
  <c r="S54" i="12"/>
  <c r="T54" i="12" s="1"/>
  <c r="S55" i="12"/>
  <c r="T55" i="12" s="1"/>
  <c r="S56" i="12"/>
  <c r="T56" i="12" s="1"/>
  <c r="S57" i="12"/>
  <c r="T57" i="12" s="1"/>
  <c r="S58" i="12"/>
  <c r="T58" i="12" s="1"/>
  <c r="S59" i="12"/>
  <c r="T59" i="12" s="1"/>
  <c r="S42" i="12"/>
  <c r="T42" i="12" s="1"/>
  <c r="S23" i="12"/>
  <c r="T23" i="12" s="1"/>
  <c r="S24" i="12"/>
  <c r="T24" i="12" s="1"/>
  <c r="S25" i="12"/>
  <c r="T25" i="12" s="1"/>
  <c r="S26" i="12"/>
  <c r="T26" i="12" s="1"/>
  <c r="S27" i="12"/>
  <c r="T27" i="12" s="1"/>
  <c r="S28" i="12"/>
  <c r="T28" i="12" s="1"/>
  <c r="S29" i="12"/>
  <c r="T29" i="12" s="1"/>
  <c r="S30" i="12"/>
  <c r="T30" i="12" s="1"/>
  <c r="S31" i="12"/>
  <c r="T31" i="12" s="1"/>
  <c r="S32" i="12"/>
  <c r="T32" i="12" s="1"/>
  <c r="S33" i="12"/>
  <c r="T33" i="12" s="1"/>
  <c r="S34" i="12"/>
  <c r="T34" i="12" s="1"/>
  <c r="S35" i="12"/>
  <c r="T35" i="12" s="1"/>
  <c r="S36" i="12"/>
  <c r="T36" i="12" s="1"/>
  <c r="S37" i="12"/>
  <c r="T37" i="12" s="1"/>
  <c r="S38" i="12"/>
  <c r="T38" i="12" s="1"/>
  <c r="S39" i="12"/>
  <c r="T39" i="12" s="1"/>
  <c r="S40" i="12"/>
  <c r="T40" i="12" s="1"/>
  <c r="S22" i="12"/>
  <c r="T22" i="12" s="1"/>
  <c r="S13" i="12"/>
  <c r="T13" i="12" s="1"/>
  <c r="S14" i="12"/>
  <c r="T14" i="12" s="1"/>
  <c r="S15" i="12"/>
  <c r="T15" i="12" s="1"/>
  <c r="S16" i="12"/>
  <c r="S88" i="24"/>
  <c r="S62" i="24"/>
  <c r="S61" i="24"/>
  <c r="S88" i="20"/>
  <c r="S62" i="20"/>
  <c r="S61" i="20"/>
  <c r="S88" i="12"/>
  <c r="S62" i="12"/>
  <c r="S61" i="12"/>
  <c r="R51" i="5"/>
  <c r="S51" i="5" s="1"/>
  <c r="T51" i="5" s="1"/>
  <c r="R51" i="8"/>
  <c r="S51" i="8" s="1"/>
  <c r="T51" i="8" s="1"/>
  <c r="R51" i="12"/>
  <c r="S51" i="12" s="1"/>
  <c r="T51" i="12" s="1"/>
  <c r="R51" i="20"/>
  <c r="R51" i="24"/>
  <c r="S82" i="28"/>
  <c r="S73" i="28"/>
  <c r="S63" i="28"/>
  <c r="S64" i="27"/>
  <c r="S63" i="27"/>
  <c r="S78" i="26"/>
  <c r="S63" i="26"/>
  <c r="S63" i="25"/>
  <c r="S64" i="25"/>
  <c r="S65" i="25"/>
  <c r="S88" i="28"/>
  <c r="S62" i="28"/>
  <c r="S61" i="28"/>
  <c r="S88" i="27"/>
  <c r="S62" i="27"/>
  <c r="S61" i="27"/>
  <c r="S88" i="26"/>
  <c r="S62" i="26"/>
  <c r="S61" i="26"/>
  <c r="S88" i="25"/>
  <c r="S62" i="25"/>
  <c r="S61" i="25"/>
  <c r="R51" i="28"/>
  <c r="R51" i="27"/>
  <c r="R51" i="26"/>
  <c r="R51" i="25"/>
  <c r="R51" i="23"/>
  <c r="Q51" i="26"/>
  <c r="Q51" i="25"/>
  <c r="S63" i="23"/>
  <c r="S64" i="23"/>
  <c r="S65" i="23"/>
  <c r="S63" i="22"/>
  <c r="S43" i="22"/>
  <c r="S44" i="22"/>
  <c r="S45" i="22"/>
  <c r="S46" i="22"/>
  <c r="S47" i="22"/>
  <c r="S48" i="22"/>
  <c r="S49" i="22"/>
  <c r="S50" i="22"/>
  <c r="S52" i="22"/>
  <c r="S53" i="22"/>
  <c r="S54" i="22"/>
  <c r="S55" i="22"/>
  <c r="S56" i="22"/>
  <c r="S57" i="22"/>
  <c r="S58" i="22"/>
  <c r="S59" i="22"/>
  <c r="S4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22" i="22"/>
  <c r="S13" i="22"/>
  <c r="S14" i="22"/>
  <c r="S15" i="22"/>
  <c r="S16" i="22"/>
  <c r="S77" i="21"/>
  <c r="S78" i="21"/>
  <c r="S79" i="21"/>
  <c r="S80" i="21"/>
  <c r="S81" i="21"/>
  <c r="S82" i="21"/>
  <c r="S83" i="21"/>
  <c r="S84" i="21"/>
  <c r="S85" i="21"/>
  <c r="S86" i="21"/>
  <c r="S87" i="21"/>
  <c r="S88" i="21"/>
  <c r="S76" i="21"/>
  <c r="S68" i="21"/>
  <c r="S69" i="21"/>
  <c r="S70" i="21"/>
  <c r="S71" i="21"/>
  <c r="S72" i="21"/>
  <c r="S73" i="21"/>
  <c r="S74" i="21"/>
  <c r="S67" i="21"/>
  <c r="S63" i="21"/>
  <c r="S43" i="21"/>
  <c r="S44" i="21"/>
  <c r="S45" i="21"/>
  <c r="S46" i="21"/>
  <c r="S47" i="21"/>
  <c r="S48" i="21"/>
  <c r="S49" i="21"/>
  <c r="S50" i="21"/>
  <c r="S52" i="21"/>
  <c r="S53" i="21"/>
  <c r="S54" i="21"/>
  <c r="S55" i="21"/>
  <c r="S56" i="21"/>
  <c r="S57" i="21"/>
  <c r="S58" i="21"/>
  <c r="S59" i="21"/>
  <c r="S4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22" i="21"/>
  <c r="S13" i="21"/>
  <c r="S14" i="21"/>
  <c r="S15" i="21"/>
  <c r="S16" i="21"/>
  <c r="S88" i="23"/>
  <c r="S62" i="23"/>
  <c r="S61" i="23"/>
  <c r="S88" i="22"/>
  <c r="S62" i="22"/>
  <c r="S61" i="22"/>
  <c r="S62" i="21"/>
  <c r="S61" i="21"/>
  <c r="R51" i="22"/>
  <c r="R51" i="21"/>
  <c r="S51" i="21" s="1"/>
  <c r="Q51" i="23"/>
  <c r="Q51" i="22"/>
  <c r="S51" i="22" s="1"/>
  <c r="S43" i="6"/>
  <c r="T43" i="6" s="1"/>
  <c r="S44" i="6"/>
  <c r="T44" i="6" s="1"/>
  <c r="S45" i="6"/>
  <c r="T45" i="6" s="1"/>
  <c r="S46" i="6"/>
  <c r="T46" i="6" s="1"/>
  <c r="S47" i="6"/>
  <c r="T47" i="6" s="1"/>
  <c r="S48" i="6"/>
  <c r="T48" i="6" s="1"/>
  <c r="S49" i="6"/>
  <c r="T49" i="6" s="1"/>
  <c r="S50" i="6"/>
  <c r="T50" i="6" s="1"/>
  <c r="S52" i="6"/>
  <c r="T52" i="6" s="1"/>
  <c r="S54" i="6"/>
  <c r="T54" i="6" s="1"/>
  <c r="S55" i="6"/>
  <c r="T55" i="6" s="1"/>
  <c r="S56" i="6"/>
  <c r="T56" i="6" s="1"/>
  <c r="S57" i="6"/>
  <c r="T57" i="6" s="1"/>
  <c r="S58" i="6"/>
  <c r="T58" i="6" s="1"/>
  <c r="S59" i="6"/>
  <c r="T59" i="6" s="1"/>
  <c r="S42" i="6"/>
  <c r="T42" i="6" s="1"/>
  <c r="S23" i="6"/>
  <c r="T23" i="6" s="1"/>
  <c r="S24" i="6"/>
  <c r="T24" i="6" s="1"/>
  <c r="S25" i="6"/>
  <c r="T25" i="6" s="1"/>
  <c r="S26" i="6"/>
  <c r="T26" i="6" s="1"/>
  <c r="S27" i="6"/>
  <c r="T27" i="6" s="1"/>
  <c r="S28" i="6"/>
  <c r="T28" i="6" s="1"/>
  <c r="S29" i="6"/>
  <c r="T29" i="6" s="1"/>
  <c r="S30" i="6"/>
  <c r="T30" i="6" s="1"/>
  <c r="S31" i="6"/>
  <c r="T31" i="6" s="1"/>
  <c r="S32" i="6"/>
  <c r="T32" i="6" s="1"/>
  <c r="S33" i="6"/>
  <c r="T33" i="6" s="1"/>
  <c r="S34" i="6"/>
  <c r="T34" i="6" s="1"/>
  <c r="S35" i="6"/>
  <c r="T35" i="6" s="1"/>
  <c r="S36" i="6"/>
  <c r="T36" i="6" s="1"/>
  <c r="S37" i="6"/>
  <c r="T37" i="6" s="1"/>
  <c r="S38" i="6"/>
  <c r="T38" i="6" s="1"/>
  <c r="S39" i="6"/>
  <c r="T39" i="6" s="1"/>
  <c r="S40" i="6"/>
  <c r="T40" i="6" s="1"/>
  <c r="S22" i="6"/>
  <c r="T22" i="6" s="1"/>
  <c r="S14" i="6"/>
  <c r="T14" i="6" s="1"/>
  <c r="S64" i="6"/>
  <c r="S63" i="6"/>
  <c r="T63" i="6" s="1"/>
  <c r="S62" i="6"/>
  <c r="T62" i="6" s="1"/>
  <c r="S61" i="6"/>
  <c r="T61" i="6" s="1"/>
  <c r="R51" i="6"/>
  <c r="S51" i="6" s="1"/>
  <c r="T51" i="6" s="1"/>
  <c r="S43" i="7"/>
  <c r="T43" i="7" s="1"/>
  <c r="S44" i="7"/>
  <c r="T44" i="7" s="1"/>
  <c r="S45" i="7"/>
  <c r="T45" i="7" s="1"/>
  <c r="S46" i="7"/>
  <c r="T46" i="7" s="1"/>
  <c r="S47" i="7"/>
  <c r="T47" i="7" s="1"/>
  <c r="S48" i="7"/>
  <c r="T48" i="7" s="1"/>
  <c r="S49" i="7"/>
  <c r="T49" i="7" s="1"/>
  <c r="S50" i="7"/>
  <c r="T50" i="7" s="1"/>
  <c r="S52" i="7"/>
  <c r="T52" i="7" s="1"/>
  <c r="S53" i="7"/>
  <c r="T53" i="7" s="1"/>
  <c r="S54" i="7"/>
  <c r="T54" i="7" s="1"/>
  <c r="S55" i="7"/>
  <c r="T55" i="7" s="1"/>
  <c r="S56" i="7"/>
  <c r="T56" i="7" s="1"/>
  <c r="S57" i="7"/>
  <c r="T57" i="7" s="1"/>
  <c r="S58" i="7"/>
  <c r="T58" i="7" s="1"/>
  <c r="S59" i="7"/>
  <c r="T59" i="7" s="1"/>
  <c r="S42" i="7"/>
  <c r="T42" i="7" s="1"/>
  <c r="S23" i="7"/>
  <c r="T23" i="7" s="1"/>
  <c r="S24" i="7"/>
  <c r="T24" i="7" s="1"/>
  <c r="S25" i="7"/>
  <c r="T25" i="7" s="1"/>
  <c r="S26" i="7"/>
  <c r="T26" i="7" s="1"/>
  <c r="S27" i="7"/>
  <c r="T27" i="7" s="1"/>
  <c r="S28" i="7"/>
  <c r="T28" i="7" s="1"/>
  <c r="S29" i="7"/>
  <c r="T29" i="7" s="1"/>
  <c r="S30" i="7"/>
  <c r="T30" i="7" s="1"/>
  <c r="S31" i="7"/>
  <c r="T31" i="7" s="1"/>
  <c r="S32" i="7"/>
  <c r="T32" i="7" s="1"/>
  <c r="S33" i="7"/>
  <c r="T33" i="7" s="1"/>
  <c r="S34" i="7"/>
  <c r="T34" i="7" s="1"/>
  <c r="S35" i="7"/>
  <c r="T35" i="7" s="1"/>
  <c r="S36" i="7"/>
  <c r="T36" i="7" s="1"/>
  <c r="S37" i="7"/>
  <c r="T37" i="7" s="1"/>
  <c r="S38" i="7"/>
  <c r="T38" i="7" s="1"/>
  <c r="S39" i="7"/>
  <c r="T39" i="7" s="1"/>
  <c r="S40" i="7"/>
  <c r="T40" i="7" s="1"/>
  <c r="S22" i="7"/>
  <c r="T22" i="7" s="1"/>
  <c r="S64" i="7"/>
  <c r="T64" i="7" s="1"/>
  <c r="S63" i="7"/>
  <c r="T63" i="7" s="1"/>
  <c r="S62" i="7"/>
  <c r="T62" i="7" s="1"/>
  <c r="S61" i="7"/>
  <c r="T61" i="7" s="1"/>
  <c r="R51" i="7"/>
  <c r="S51" i="7" s="1"/>
  <c r="T51" i="7" s="1"/>
  <c r="S64" i="8"/>
  <c r="S63" i="8"/>
  <c r="T63" i="8" s="1"/>
  <c r="T60" i="8" s="1"/>
  <c r="T67" i="8" s="1"/>
  <c r="Q51" i="13"/>
  <c r="Q51" i="10"/>
  <c r="Q51" i="9"/>
  <c r="S44" i="9"/>
  <c r="T44" i="9" s="1"/>
  <c r="S45" i="9"/>
  <c r="T45" i="9" s="1"/>
  <c r="S46" i="9"/>
  <c r="T46" i="9" s="1"/>
  <c r="S47" i="9"/>
  <c r="T47" i="9" s="1"/>
  <c r="S48" i="9"/>
  <c r="T48" i="9" s="1"/>
  <c r="S49" i="9"/>
  <c r="T49" i="9" s="1"/>
  <c r="S50" i="9"/>
  <c r="T50" i="9" s="1"/>
  <c r="S52" i="9"/>
  <c r="T52" i="9" s="1"/>
  <c r="S53" i="9"/>
  <c r="T53" i="9" s="1"/>
  <c r="S54" i="9"/>
  <c r="T54" i="9" s="1"/>
  <c r="S55" i="9"/>
  <c r="T55" i="9" s="1"/>
  <c r="S56" i="9"/>
  <c r="T56" i="9" s="1"/>
  <c r="S57" i="9"/>
  <c r="T57" i="9" s="1"/>
  <c r="S58" i="9"/>
  <c r="T58" i="9" s="1"/>
  <c r="S59" i="9"/>
  <c r="T59" i="9" s="1"/>
  <c r="S42" i="9"/>
  <c r="T42" i="9" s="1"/>
  <c r="S23" i="9"/>
  <c r="T23" i="9" s="1"/>
  <c r="S24" i="9"/>
  <c r="T24" i="9" s="1"/>
  <c r="S25" i="9"/>
  <c r="T25" i="9" s="1"/>
  <c r="S26" i="9"/>
  <c r="T26" i="9" s="1"/>
  <c r="S27" i="9"/>
  <c r="T27" i="9" s="1"/>
  <c r="S28" i="9"/>
  <c r="T28" i="9" s="1"/>
  <c r="S29" i="9"/>
  <c r="T29" i="9" s="1"/>
  <c r="S30" i="9"/>
  <c r="T30" i="9" s="1"/>
  <c r="S31" i="9"/>
  <c r="T31" i="9" s="1"/>
  <c r="S32" i="9"/>
  <c r="T32" i="9" s="1"/>
  <c r="S33" i="9"/>
  <c r="T33" i="9" s="1"/>
  <c r="S34" i="9"/>
  <c r="T34" i="9" s="1"/>
  <c r="S35" i="9"/>
  <c r="T35" i="9" s="1"/>
  <c r="S36" i="9"/>
  <c r="T36" i="9" s="1"/>
  <c r="S37" i="9"/>
  <c r="T37" i="9" s="1"/>
  <c r="S38" i="9"/>
  <c r="T38" i="9" s="1"/>
  <c r="S39" i="9"/>
  <c r="T39" i="9" s="1"/>
  <c r="S40" i="9"/>
  <c r="T40" i="9" s="1"/>
  <c r="S22" i="9"/>
  <c r="T22" i="9" s="1"/>
  <c r="S20" i="9"/>
  <c r="T20" i="9" s="1"/>
  <c r="R51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4" i="9"/>
  <c r="S73" i="9"/>
  <c r="S72" i="9"/>
  <c r="S71" i="9"/>
  <c r="S70" i="9"/>
  <c r="S69" i="9"/>
  <c r="S68" i="9"/>
  <c r="S67" i="9"/>
  <c r="S64" i="9"/>
  <c r="T64" i="9" s="1"/>
  <c r="S63" i="9"/>
  <c r="T63" i="9" s="1"/>
  <c r="S62" i="9"/>
  <c r="T62" i="9" s="1"/>
  <c r="S61" i="9"/>
  <c r="T61" i="9" s="1"/>
  <c r="S43" i="10"/>
  <c r="T43" i="10" s="1"/>
  <c r="S44" i="10"/>
  <c r="T44" i="10" s="1"/>
  <c r="S45" i="10"/>
  <c r="T45" i="10" s="1"/>
  <c r="S46" i="10"/>
  <c r="T46" i="10" s="1"/>
  <c r="S47" i="10"/>
  <c r="T47" i="10" s="1"/>
  <c r="S48" i="10"/>
  <c r="T48" i="10" s="1"/>
  <c r="S49" i="10"/>
  <c r="T49" i="10" s="1"/>
  <c r="S50" i="10"/>
  <c r="T50" i="10" s="1"/>
  <c r="S52" i="10"/>
  <c r="T52" i="10" s="1"/>
  <c r="S53" i="10"/>
  <c r="T53" i="10" s="1"/>
  <c r="S54" i="10"/>
  <c r="T54" i="10" s="1"/>
  <c r="S55" i="10"/>
  <c r="T55" i="10" s="1"/>
  <c r="S56" i="10"/>
  <c r="T56" i="10" s="1"/>
  <c r="S57" i="10"/>
  <c r="T57" i="10" s="1"/>
  <c r="S58" i="10"/>
  <c r="T58" i="10" s="1"/>
  <c r="S59" i="10"/>
  <c r="T59" i="10" s="1"/>
  <c r="S42" i="10"/>
  <c r="T42" i="10" s="1"/>
  <c r="S23" i="10"/>
  <c r="T23" i="10" s="1"/>
  <c r="S24" i="10"/>
  <c r="T24" i="10" s="1"/>
  <c r="S25" i="10"/>
  <c r="T25" i="10" s="1"/>
  <c r="S26" i="10"/>
  <c r="T26" i="10" s="1"/>
  <c r="S27" i="10"/>
  <c r="T27" i="10" s="1"/>
  <c r="S28" i="10"/>
  <c r="T28" i="10" s="1"/>
  <c r="S29" i="10"/>
  <c r="T29" i="10" s="1"/>
  <c r="S30" i="10"/>
  <c r="T30" i="10" s="1"/>
  <c r="S31" i="10"/>
  <c r="T31" i="10" s="1"/>
  <c r="S32" i="10"/>
  <c r="T32" i="10" s="1"/>
  <c r="S33" i="10"/>
  <c r="T33" i="10" s="1"/>
  <c r="S34" i="10"/>
  <c r="T34" i="10" s="1"/>
  <c r="S35" i="10"/>
  <c r="T35" i="10" s="1"/>
  <c r="S36" i="10"/>
  <c r="T36" i="10" s="1"/>
  <c r="S37" i="10"/>
  <c r="T37" i="10" s="1"/>
  <c r="S38" i="10"/>
  <c r="T38" i="10" s="1"/>
  <c r="S39" i="10"/>
  <c r="T39" i="10" s="1"/>
  <c r="S40" i="10"/>
  <c r="T40" i="10" s="1"/>
  <c r="S22" i="10"/>
  <c r="T22" i="10" s="1"/>
  <c r="S20" i="10"/>
  <c r="T20" i="10" s="1"/>
  <c r="S13" i="10"/>
  <c r="T13" i="10" s="1"/>
  <c r="S14" i="10"/>
  <c r="S15" i="10"/>
  <c r="T15" i="10" s="1"/>
  <c r="S16" i="10"/>
  <c r="T16" i="10" s="1"/>
  <c r="R51" i="10"/>
  <c r="S51" i="10" s="1"/>
  <c r="T51" i="10" s="1"/>
  <c r="S64" i="10"/>
  <c r="T64" i="10" s="1"/>
  <c r="S63" i="10"/>
  <c r="T63" i="10" s="1"/>
  <c r="S62" i="10"/>
  <c r="T62" i="10" s="1"/>
  <c r="S61" i="10"/>
  <c r="T61" i="10" s="1"/>
  <c r="S64" i="11"/>
  <c r="T64" i="11" s="1"/>
  <c r="S43" i="11"/>
  <c r="T43" i="11" s="1"/>
  <c r="S44" i="11"/>
  <c r="T44" i="11" s="1"/>
  <c r="S45" i="11"/>
  <c r="T45" i="11" s="1"/>
  <c r="S46" i="11"/>
  <c r="T46" i="11" s="1"/>
  <c r="S47" i="11"/>
  <c r="T47" i="11" s="1"/>
  <c r="S48" i="11"/>
  <c r="T48" i="11" s="1"/>
  <c r="S49" i="11"/>
  <c r="T49" i="11" s="1"/>
  <c r="S50" i="11"/>
  <c r="T50" i="11" s="1"/>
  <c r="S52" i="11"/>
  <c r="T52" i="11" s="1"/>
  <c r="S53" i="11"/>
  <c r="T53" i="11" s="1"/>
  <c r="S54" i="11"/>
  <c r="T54" i="11" s="1"/>
  <c r="S55" i="11"/>
  <c r="T55" i="11" s="1"/>
  <c r="S56" i="11"/>
  <c r="T56" i="11" s="1"/>
  <c r="S57" i="11"/>
  <c r="T57" i="11" s="1"/>
  <c r="S58" i="11"/>
  <c r="T58" i="11" s="1"/>
  <c r="S59" i="11"/>
  <c r="T59" i="11" s="1"/>
  <c r="S42" i="11"/>
  <c r="T42" i="11" s="1"/>
  <c r="S23" i="11"/>
  <c r="T23" i="11" s="1"/>
  <c r="S24" i="11"/>
  <c r="T24" i="11" s="1"/>
  <c r="S25" i="11"/>
  <c r="T25" i="11" s="1"/>
  <c r="S26" i="11"/>
  <c r="T26" i="11" s="1"/>
  <c r="S27" i="11"/>
  <c r="T27" i="11" s="1"/>
  <c r="S28" i="11"/>
  <c r="T28" i="11" s="1"/>
  <c r="S29" i="11"/>
  <c r="T29" i="11" s="1"/>
  <c r="S30" i="11"/>
  <c r="T30" i="11" s="1"/>
  <c r="S31" i="11"/>
  <c r="T31" i="11" s="1"/>
  <c r="S32" i="11"/>
  <c r="T32" i="11" s="1"/>
  <c r="S33" i="11"/>
  <c r="T33" i="11" s="1"/>
  <c r="S34" i="11"/>
  <c r="T34" i="11" s="1"/>
  <c r="S35" i="11"/>
  <c r="T35" i="11" s="1"/>
  <c r="S36" i="11"/>
  <c r="T36" i="11" s="1"/>
  <c r="S37" i="11"/>
  <c r="T37" i="11" s="1"/>
  <c r="S38" i="11"/>
  <c r="T38" i="11" s="1"/>
  <c r="S39" i="11"/>
  <c r="T39" i="11" s="1"/>
  <c r="S40" i="11"/>
  <c r="T40" i="11" s="1"/>
  <c r="S22" i="11"/>
  <c r="T22" i="11" s="1"/>
  <c r="S20" i="11"/>
  <c r="T20" i="11" s="1"/>
  <c r="S18" i="11"/>
  <c r="T18" i="11" s="1"/>
  <c r="S13" i="11"/>
  <c r="S14" i="11"/>
  <c r="S15" i="11"/>
  <c r="S16" i="11"/>
  <c r="R51" i="11"/>
  <c r="S51" i="11" s="1"/>
  <c r="T51" i="11" s="1"/>
  <c r="S63" i="11"/>
  <c r="T63" i="11" s="1"/>
  <c r="S62" i="11"/>
  <c r="T62" i="11" s="1"/>
  <c r="S61" i="11"/>
  <c r="T61" i="11" s="1"/>
  <c r="S12" i="14"/>
  <c r="T12" i="14" s="1"/>
  <c r="S14" i="13"/>
  <c r="T14" i="13" s="1"/>
  <c r="S77" i="13"/>
  <c r="S78" i="13"/>
  <c r="S79" i="13"/>
  <c r="S80" i="13"/>
  <c r="S81" i="13"/>
  <c r="S82" i="13"/>
  <c r="S83" i="13"/>
  <c r="S84" i="13"/>
  <c r="S85" i="13"/>
  <c r="S86" i="13"/>
  <c r="S87" i="13"/>
  <c r="S88" i="13"/>
  <c r="S76" i="13"/>
  <c r="S43" i="13"/>
  <c r="T43" i="13" s="1"/>
  <c r="S44" i="13"/>
  <c r="T44" i="13" s="1"/>
  <c r="S45" i="13"/>
  <c r="T45" i="13" s="1"/>
  <c r="S46" i="13"/>
  <c r="T46" i="13" s="1"/>
  <c r="S47" i="13"/>
  <c r="T47" i="13" s="1"/>
  <c r="S48" i="13"/>
  <c r="T48" i="13" s="1"/>
  <c r="S49" i="13"/>
  <c r="T49" i="13" s="1"/>
  <c r="S50" i="13"/>
  <c r="T50" i="13" s="1"/>
  <c r="S52" i="13"/>
  <c r="T52" i="13" s="1"/>
  <c r="S53" i="13"/>
  <c r="T53" i="13" s="1"/>
  <c r="S54" i="13"/>
  <c r="T54" i="13" s="1"/>
  <c r="S55" i="13"/>
  <c r="T55" i="13" s="1"/>
  <c r="S56" i="13"/>
  <c r="T56" i="13" s="1"/>
  <c r="S57" i="13"/>
  <c r="T57" i="13" s="1"/>
  <c r="S58" i="13"/>
  <c r="T58" i="13" s="1"/>
  <c r="S59" i="13"/>
  <c r="T59" i="13" s="1"/>
  <c r="S42" i="13"/>
  <c r="T42" i="13" s="1"/>
  <c r="S23" i="13"/>
  <c r="T23" i="13" s="1"/>
  <c r="S24" i="13"/>
  <c r="T24" i="13" s="1"/>
  <c r="S25" i="13"/>
  <c r="T25" i="13" s="1"/>
  <c r="S26" i="13"/>
  <c r="T26" i="13" s="1"/>
  <c r="S27" i="13"/>
  <c r="T27" i="13" s="1"/>
  <c r="S28" i="13"/>
  <c r="T28" i="13" s="1"/>
  <c r="S29" i="13"/>
  <c r="T29" i="13" s="1"/>
  <c r="S30" i="13"/>
  <c r="T30" i="13" s="1"/>
  <c r="S31" i="13"/>
  <c r="T31" i="13" s="1"/>
  <c r="S32" i="13"/>
  <c r="T32" i="13" s="1"/>
  <c r="S33" i="13"/>
  <c r="T33" i="13" s="1"/>
  <c r="S34" i="13"/>
  <c r="T34" i="13" s="1"/>
  <c r="S35" i="13"/>
  <c r="T35" i="13" s="1"/>
  <c r="S36" i="13"/>
  <c r="T36" i="13" s="1"/>
  <c r="S37" i="13"/>
  <c r="T37" i="13" s="1"/>
  <c r="S38" i="13"/>
  <c r="T38" i="13" s="1"/>
  <c r="S39" i="13"/>
  <c r="T39" i="13" s="1"/>
  <c r="S40" i="13"/>
  <c r="T40" i="13" s="1"/>
  <c r="S22" i="13"/>
  <c r="T22" i="13" s="1"/>
  <c r="S63" i="13"/>
  <c r="T63" i="13" s="1"/>
  <c r="R51" i="13"/>
  <c r="S51" i="13" s="1"/>
  <c r="T51" i="13" s="1"/>
  <c r="S62" i="13"/>
  <c r="T62" i="13" s="1"/>
  <c r="S61" i="13"/>
  <c r="T61" i="13" s="1"/>
  <c r="S82" i="14"/>
  <c r="S83" i="14"/>
  <c r="S87" i="14"/>
  <c r="S64" i="14"/>
  <c r="T64" i="14" s="1"/>
  <c r="S63" i="14"/>
  <c r="T63" i="14" s="1"/>
  <c r="Q51" i="14"/>
  <c r="S43" i="14"/>
  <c r="T43" i="14" s="1"/>
  <c r="S44" i="14"/>
  <c r="T44" i="14" s="1"/>
  <c r="S45" i="14"/>
  <c r="T45" i="14" s="1"/>
  <c r="S46" i="14"/>
  <c r="T46" i="14" s="1"/>
  <c r="S47" i="14"/>
  <c r="T47" i="14" s="1"/>
  <c r="S48" i="14"/>
  <c r="T48" i="14" s="1"/>
  <c r="S49" i="14"/>
  <c r="T49" i="14" s="1"/>
  <c r="S50" i="14"/>
  <c r="T50" i="14" s="1"/>
  <c r="S52" i="14"/>
  <c r="T52" i="14" s="1"/>
  <c r="S53" i="14"/>
  <c r="T53" i="14" s="1"/>
  <c r="S54" i="14"/>
  <c r="T54" i="14" s="1"/>
  <c r="S55" i="14"/>
  <c r="T55" i="14" s="1"/>
  <c r="S56" i="14"/>
  <c r="T56" i="14" s="1"/>
  <c r="S57" i="14"/>
  <c r="T57" i="14" s="1"/>
  <c r="S58" i="14"/>
  <c r="T58" i="14" s="1"/>
  <c r="S59" i="14"/>
  <c r="T59" i="14" s="1"/>
  <c r="S42" i="14"/>
  <c r="T42" i="14" s="1"/>
  <c r="S23" i="14"/>
  <c r="T23" i="14" s="1"/>
  <c r="S24" i="14"/>
  <c r="T24" i="14" s="1"/>
  <c r="S25" i="14"/>
  <c r="T25" i="14" s="1"/>
  <c r="S26" i="14"/>
  <c r="T26" i="14" s="1"/>
  <c r="S27" i="14"/>
  <c r="T27" i="14" s="1"/>
  <c r="S28" i="14"/>
  <c r="T28" i="14" s="1"/>
  <c r="S29" i="14"/>
  <c r="T29" i="14" s="1"/>
  <c r="S30" i="14"/>
  <c r="T30" i="14" s="1"/>
  <c r="S31" i="14"/>
  <c r="T31" i="14" s="1"/>
  <c r="S32" i="14"/>
  <c r="T32" i="14" s="1"/>
  <c r="S33" i="14"/>
  <c r="T33" i="14" s="1"/>
  <c r="S34" i="14"/>
  <c r="T34" i="14" s="1"/>
  <c r="S35" i="14"/>
  <c r="T35" i="14" s="1"/>
  <c r="S36" i="14"/>
  <c r="T36" i="14" s="1"/>
  <c r="S37" i="14"/>
  <c r="T37" i="14" s="1"/>
  <c r="S38" i="14"/>
  <c r="T38" i="14" s="1"/>
  <c r="S39" i="14"/>
  <c r="T39" i="14" s="1"/>
  <c r="S40" i="14"/>
  <c r="T40" i="14" s="1"/>
  <c r="S22" i="14"/>
  <c r="T22" i="14" s="1"/>
  <c r="S18" i="14"/>
  <c r="T18" i="14" s="1"/>
  <c r="R51" i="14"/>
  <c r="S88" i="14"/>
  <c r="S62" i="14"/>
  <c r="T62" i="14" s="1"/>
  <c r="S61" i="14"/>
  <c r="T61" i="14" s="1"/>
  <c r="S51" i="14" l="1"/>
  <c r="T51" i="14" s="1"/>
  <c r="S51" i="9"/>
  <c r="T51" i="9" s="1"/>
  <c r="T41" i="10"/>
  <c r="T60" i="10"/>
  <c r="T67" i="10" s="1"/>
  <c r="T21" i="10"/>
  <c r="T21" i="8"/>
  <c r="T41" i="8"/>
  <c r="T41" i="7"/>
  <c r="T60" i="7"/>
  <c r="T67" i="7" s="1"/>
  <c r="T21" i="7"/>
  <c r="T60" i="6"/>
  <c r="T67" i="6" s="1"/>
  <c r="T11" i="6"/>
  <c r="T21" i="6"/>
  <c r="T21" i="5"/>
  <c r="T41" i="5"/>
  <c r="S65" i="16"/>
  <c r="T65" i="16" s="1"/>
  <c r="S64" i="16"/>
  <c r="T64" i="16" s="1"/>
  <c r="S63" i="16"/>
  <c r="T63" i="16" s="1"/>
  <c r="S82" i="16"/>
  <c r="S87" i="16"/>
  <c r="Q14" i="16"/>
  <c r="Q15" i="16"/>
  <c r="Q16" i="16"/>
  <c r="Q18" i="16"/>
  <c r="Q19" i="16"/>
  <c r="Q20" i="16"/>
  <c r="Q22" i="16"/>
  <c r="Q23" i="16"/>
  <c r="S23" i="16" s="1"/>
  <c r="T23" i="16" s="1"/>
  <c r="Q24" i="16"/>
  <c r="Q25" i="16"/>
  <c r="Q26" i="16"/>
  <c r="Q27" i="16"/>
  <c r="S27" i="16" s="1"/>
  <c r="T27" i="16" s="1"/>
  <c r="Q28" i="16"/>
  <c r="Q29" i="16"/>
  <c r="Q30" i="16"/>
  <c r="Q31" i="16"/>
  <c r="S31" i="16" s="1"/>
  <c r="T31" i="16" s="1"/>
  <c r="Q32" i="16"/>
  <c r="Q33" i="16"/>
  <c r="Q34" i="16"/>
  <c r="Q35" i="16"/>
  <c r="S35" i="16" s="1"/>
  <c r="T35" i="16" s="1"/>
  <c r="Q36" i="16"/>
  <c r="Q37" i="16"/>
  <c r="Q38" i="16"/>
  <c r="Q39" i="16"/>
  <c r="S39" i="16" s="1"/>
  <c r="T39" i="16" s="1"/>
  <c r="Q40" i="16"/>
  <c r="Q42" i="16"/>
  <c r="Q43" i="16"/>
  <c r="Q44" i="16"/>
  <c r="S44" i="16" s="1"/>
  <c r="T44" i="16" s="1"/>
  <c r="Q45" i="16"/>
  <c r="Q46" i="16"/>
  <c r="Q47" i="16"/>
  <c r="Q48" i="16"/>
  <c r="S48" i="16" s="1"/>
  <c r="T48" i="16" s="1"/>
  <c r="Q49" i="16"/>
  <c r="Q50" i="16"/>
  <c r="Q51" i="16"/>
  <c r="Q52" i="16"/>
  <c r="S52" i="16" s="1"/>
  <c r="T52" i="16" s="1"/>
  <c r="Q53" i="16"/>
  <c r="Q54" i="16"/>
  <c r="Q55" i="16"/>
  <c r="Q56" i="16"/>
  <c r="S56" i="16" s="1"/>
  <c r="T56" i="16" s="1"/>
  <c r="Q57" i="16"/>
  <c r="Q58" i="16"/>
  <c r="Q59" i="16"/>
  <c r="Q13" i="16"/>
  <c r="S13" i="16" s="1"/>
  <c r="T13" i="16" s="1"/>
  <c r="S15" i="16"/>
  <c r="T15" i="16" s="1"/>
  <c r="S24" i="16"/>
  <c r="T24" i="16" s="1"/>
  <c r="S25" i="16"/>
  <c r="T25" i="16" s="1"/>
  <c r="S26" i="16"/>
  <c r="T26" i="16" s="1"/>
  <c r="S28" i="16"/>
  <c r="T28" i="16" s="1"/>
  <c r="S29" i="16"/>
  <c r="T29" i="16" s="1"/>
  <c r="S30" i="16"/>
  <c r="T30" i="16" s="1"/>
  <c r="S32" i="16"/>
  <c r="T32" i="16" s="1"/>
  <c r="S33" i="16"/>
  <c r="T33" i="16" s="1"/>
  <c r="S34" i="16"/>
  <c r="T34" i="16" s="1"/>
  <c r="S36" i="16"/>
  <c r="T36" i="16" s="1"/>
  <c r="S37" i="16"/>
  <c r="T37" i="16" s="1"/>
  <c r="S38" i="16"/>
  <c r="T38" i="16" s="1"/>
  <c r="S40" i="16"/>
  <c r="T40" i="16" s="1"/>
  <c r="S41" i="16"/>
  <c r="T41" i="16" s="1"/>
  <c r="S42" i="16"/>
  <c r="T42" i="16" s="1"/>
  <c r="S43" i="16"/>
  <c r="T43" i="16" s="1"/>
  <c r="S45" i="16"/>
  <c r="T45" i="16" s="1"/>
  <c r="S46" i="16"/>
  <c r="T46" i="16" s="1"/>
  <c r="S47" i="16"/>
  <c r="T47" i="16" s="1"/>
  <c r="S49" i="16"/>
  <c r="T49" i="16" s="1"/>
  <c r="S50" i="16"/>
  <c r="T50" i="16" s="1"/>
  <c r="S53" i="16"/>
  <c r="T53" i="16" s="1"/>
  <c r="S54" i="16"/>
  <c r="T54" i="16" s="1"/>
  <c r="S55" i="16"/>
  <c r="T55" i="16" s="1"/>
  <c r="S57" i="16"/>
  <c r="T57" i="16" s="1"/>
  <c r="S58" i="16"/>
  <c r="T58" i="16" s="1"/>
  <c r="S59" i="16"/>
  <c r="T59" i="16" s="1"/>
  <c r="S22" i="16"/>
  <c r="T22" i="16" s="1"/>
  <c r="S19" i="16"/>
  <c r="T19" i="16" s="1"/>
  <c r="S14" i="16"/>
  <c r="T14" i="16" s="1"/>
  <c r="S88" i="16"/>
  <c r="S62" i="16"/>
  <c r="T62" i="16" s="1"/>
  <c r="S61" i="16"/>
  <c r="T61" i="16" s="1"/>
  <c r="R51" i="16"/>
  <c r="S51" i="16" s="1"/>
  <c r="T51" i="16" s="1"/>
  <c r="S88" i="15"/>
  <c r="S62" i="15"/>
  <c r="T62" i="15" s="1"/>
  <c r="S61" i="15"/>
  <c r="T61" i="15" s="1"/>
  <c r="S44" i="15"/>
  <c r="T44" i="15" s="1"/>
  <c r="S45" i="15"/>
  <c r="T45" i="15" s="1"/>
  <c r="S46" i="15"/>
  <c r="T46" i="15" s="1"/>
  <c r="S47" i="15"/>
  <c r="T47" i="15" s="1"/>
  <c r="S48" i="15"/>
  <c r="T48" i="15" s="1"/>
  <c r="S49" i="15"/>
  <c r="T49" i="15" s="1"/>
  <c r="S50" i="15"/>
  <c r="T50" i="15" s="1"/>
  <c r="S52" i="15"/>
  <c r="T52" i="15" s="1"/>
  <c r="S53" i="15"/>
  <c r="T53" i="15" s="1"/>
  <c r="S54" i="15"/>
  <c r="T54" i="15" s="1"/>
  <c r="S55" i="15"/>
  <c r="T55" i="15" s="1"/>
  <c r="S56" i="15"/>
  <c r="T56" i="15" s="1"/>
  <c r="S57" i="15"/>
  <c r="T57" i="15" s="1"/>
  <c r="S58" i="15"/>
  <c r="T58" i="15" s="1"/>
  <c r="S59" i="15"/>
  <c r="T59" i="15" s="1"/>
  <c r="S42" i="15"/>
  <c r="T42" i="15" s="1"/>
  <c r="S23" i="15"/>
  <c r="T23" i="15" s="1"/>
  <c r="S24" i="15"/>
  <c r="T24" i="15" s="1"/>
  <c r="S25" i="15"/>
  <c r="T25" i="15" s="1"/>
  <c r="S26" i="15"/>
  <c r="T26" i="15" s="1"/>
  <c r="S27" i="15"/>
  <c r="T27" i="15" s="1"/>
  <c r="S28" i="15"/>
  <c r="T28" i="15" s="1"/>
  <c r="S29" i="15"/>
  <c r="T29" i="15" s="1"/>
  <c r="S30" i="15"/>
  <c r="T30" i="15" s="1"/>
  <c r="S31" i="15"/>
  <c r="T31" i="15" s="1"/>
  <c r="S32" i="15"/>
  <c r="T32" i="15" s="1"/>
  <c r="S33" i="15"/>
  <c r="T33" i="15" s="1"/>
  <c r="S34" i="15"/>
  <c r="T34" i="15" s="1"/>
  <c r="S35" i="15"/>
  <c r="T35" i="15" s="1"/>
  <c r="S36" i="15"/>
  <c r="T36" i="15" s="1"/>
  <c r="S37" i="15"/>
  <c r="T37" i="15" s="1"/>
  <c r="S38" i="15"/>
  <c r="T38" i="15" s="1"/>
  <c r="S39" i="15"/>
  <c r="T39" i="15" s="1"/>
  <c r="S40" i="15"/>
  <c r="T40" i="15" s="1"/>
  <c r="S22" i="15"/>
  <c r="T22" i="15" s="1"/>
  <c r="R51" i="15"/>
  <c r="S51" i="15" s="1"/>
  <c r="T51" i="15" s="1"/>
  <c r="Q43" i="28" l="1"/>
  <c r="Q12" i="26" l="1"/>
  <c r="Q12" i="25"/>
  <c r="Q12" i="24"/>
  <c r="Q43" i="23"/>
  <c r="Q19" i="23"/>
  <c r="Q12" i="23"/>
  <c r="Q12" i="22"/>
  <c r="S12" i="22" s="1"/>
  <c r="Q19" i="21"/>
  <c r="S19" i="21" s="1"/>
  <c r="Q12" i="21"/>
  <c r="S12" i="21" s="1"/>
  <c r="Q43" i="20"/>
  <c r="Q19" i="20"/>
  <c r="Q43" i="15"/>
  <c r="S43" i="15" s="1"/>
  <c r="T43" i="15" s="1"/>
  <c r="Q19" i="15"/>
  <c r="Q12" i="15"/>
  <c r="Q12" i="12"/>
  <c r="S12" i="12" s="1"/>
  <c r="T12" i="12" s="1"/>
  <c r="Q19" i="11"/>
  <c r="S19" i="11" s="1"/>
  <c r="T19" i="11" s="1"/>
  <c r="Q12" i="11"/>
  <c r="S12" i="11" s="1"/>
  <c r="Q19" i="10"/>
  <c r="S19" i="10" s="1"/>
  <c r="T19" i="10" s="1"/>
  <c r="Q18" i="10"/>
  <c r="S18" i="10" s="1"/>
  <c r="T18" i="10" s="1"/>
  <c r="Q12" i="10"/>
  <c r="S12" i="10" s="1"/>
  <c r="T12" i="10" s="1"/>
  <c r="Q43" i="9"/>
  <c r="S43" i="9" s="1"/>
  <c r="T43" i="9" s="1"/>
  <c r="Q19" i="9"/>
  <c r="S19" i="9" s="1"/>
  <c r="T19" i="9" s="1"/>
  <c r="Q18" i="9"/>
  <c r="S18" i="9" s="1"/>
  <c r="T18" i="9" s="1"/>
  <c r="Q12" i="9"/>
  <c r="Q18" i="8"/>
  <c r="S18" i="8" s="1"/>
  <c r="T18" i="8" s="1"/>
  <c r="Q19" i="7"/>
  <c r="S19" i="7" s="1"/>
  <c r="T19" i="7" s="1"/>
  <c r="Q12" i="7"/>
  <c r="S12" i="7" s="1"/>
  <c r="Q53" i="6"/>
  <c r="S53" i="6" s="1"/>
  <c r="T53" i="6" s="1"/>
  <c r="Q19" i="6"/>
  <c r="S19" i="6" s="1"/>
  <c r="Q19" i="5"/>
  <c r="S19" i="5" s="1"/>
  <c r="Q18" i="5"/>
  <c r="S18" i="5" s="1"/>
  <c r="T18" i="5" s="1"/>
  <c r="T17" i="10" l="1"/>
  <c r="T17" i="11"/>
  <c r="T11" i="10"/>
  <c r="T17" i="8"/>
  <c r="T66" i="8" s="1"/>
  <c r="T17" i="7"/>
  <c r="T66" i="7" s="1"/>
  <c r="T41" i="6"/>
  <c r="T66" i="6" s="1"/>
  <c r="T17" i="5"/>
  <c r="T66" i="5" s="1"/>
  <c r="T66" i="10" l="1"/>
</calcChain>
</file>

<file path=xl/sharedStrings.xml><?xml version="1.0" encoding="utf-8"?>
<sst xmlns="http://schemas.openxmlformats.org/spreadsheetml/2006/main" count="3617" uniqueCount="328">
  <si>
    <t>№</t>
  </si>
  <si>
    <t>forma</t>
  </si>
  <si>
    <t>dasaxeleba</t>
  </si>
  <si>
    <t xml:space="preserve">raodenoba </t>
  </si>
  <si>
    <t>ცალი</t>
  </si>
  <si>
    <t>განთავსების ადგილი</t>
  </si>
  <si>
    <t>Sida qarTlis jandacvis centri</t>
  </si>
  <si>
    <t>მუნიციპალიტეტი</t>
  </si>
  <si>
    <t>ტერიტორიული ორგანო</t>
  </si>
  <si>
    <t>სოფელი</t>
  </si>
  <si>
    <t>მოსახლეობის რაოდენობა</t>
  </si>
  <si>
    <t>eqimi</t>
  </si>
  <si>
    <t>eqTani</t>
  </si>
  <si>
    <t>ინფრასტრუქტურა</t>
  </si>
  <si>
    <t>შენიშვნა</t>
  </si>
  <si>
    <t>qareli</t>
  </si>
  <si>
    <t>avlevi</t>
  </si>
  <si>
    <t>knolevi</t>
  </si>
  <si>
    <t>Tea niniaSvili</t>
  </si>
  <si>
    <t>marika TxlaSiZe</t>
  </si>
  <si>
    <t>skolis pirvel sarTulze ambulatoria (1oTaxi)</t>
  </si>
  <si>
    <t>ceronisi</t>
  </si>
  <si>
    <t>ianvari</t>
  </si>
  <si>
    <t>Tebervali</t>
  </si>
  <si>
    <t>marti</t>
  </si>
  <si>
    <t>aprili</t>
  </si>
  <si>
    <t>maisi</t>
  </si>
  <si>
    <t>ivnisi</t>
  </si>
  <si>
    <t>ivlisi</t>
  </si>
  <si>
    <t>sul</t>
  </si>
  <si>
    <t>თერმომეტრი</t>
  </si>
  <si>
    <t>გლუკომეტრი</t>
  </si>
  <si>
    <t>komunaluri xarjebi</t>
  </si>
  <si>
    <t>ელ ენერგია</t>
  </si>
  <si>
    <t>gazi</t>
  </si>
  <si>
    <t>შეშა</t>
  </si>
  <si>
    <t>dasufTaveba</t>
  </si>
  <si>
    <t>ნარჩენების გატანა</t>
  </si>
  <si>
    <t>komunikaciis xarji</t>
  </si>
  <si>
    <t>ინტერნეტი</t>
  </si>
  <si>
    <t>მობ.ტელეფონი</t>
  </si>
  <si>
    <t>სტაციონალური ტელეფონი</t>
  </si>
  <si>
    <t>sameurneo xaji</t>
  </si>
  <si>
    <t>სადეზინფექციო საშუალებები</t>
  </si>
  <si>
    <t>ცოცხი</t>
  </si>
  <si>
    <t>საპონი</t>
  </si>
  <si>
    <t>ვედრო</t>
  </si>
  <si>
    <t>ტუალეტის  ქაღალდი</t>
  </si>
  <si>
    <t>ქაღალდის ერთჯერადი ხელსახოცი</t>
  </si>
  <si>
    <t>ნიჟარის გასახეხი</t>
  </si>
  <si>
    <t>იატაკის ჯოხი</t>
  </si>
  <si>
    <t>იატაკის  საწმენდი ტილო</t>
  </si>
  <si>
    <t>ბოქლომი</t>
  </si>
  <si>
    <t>აქანდაზი</t>
  </si>
  <si>
    <t>ნაგვის ურნა</t>
  </si>
  <si>
    <t>ღუმელი</t>
  </si>
  <si>
    <t>სარეცხი ფხვნილი</t>
  </si>
  <si>
    <t>ნათურა</t>
  </si>
  <si>
    <t>პირსახოცი</t>
  </si>
  <si>
    <t>ელექტრო გამათბობელი</t>
  </si>
  <si>
    <t>საკანცელარიო xarji</t>
  </si>
  <si>
    <t>კალამი</t>
  </si>
  <si>
    <t>საკანცელარიო რვეული</t>
  </si>
  <si>
    <t>სტეპლერი</t>
  </si>
  <si>
    <t>სტეპლერიs tyvia</t>
  </si>
  <si>
    <t>წებო</t>
  </si>
  <si>
    <t>სახაზავი</t>
  </si>
  <si>
    <t>შავი ფანქარი</t>
  </si>
  <si>
    <t>საშლელი</t>
  </si>
  <si>
    <t>კორექტორი</t>
  </si>
  <si>
    <t>ქსეროქსის ქაღალდი</t>
  </si>
  <si>
    <t>კატრიჯის დატვირთვა</t>
  </si>
  <si>
    <t>ამბულატორიული ბარათი</t>
  </si>
  <si>
    <t>rveuli</t>
  </si>
  <si>
    <t>ფაილი</t>
  </si>
  <si>
    <t>მაკრატელი</t>
  </si>
  <si>
    <t>კალკულატორი</t>
  </si>
  <si>
    <t>ანტისტეპლერი</t>
  </si>
  <si>
    <r>
      <rPr>
        <sz val="12"/>
        <color indexed="8"/>
        <rFont val="Calibri"/>
        <family val="2"/>
        <charset val="204"/>
      </rPr>
      <t>CD</t>
    </r>
    <r>
      <rPr>
        <sz val="12"/>
        <color indexed="8"/>
        <rFont val="AcadNusx"/>
      </rPr>
      <t>დისკი</t>
    </r>
  </si>
  <si>
    <t>gori</t>
  </si>
  <si>
    <t>axalubani</t>
  </si>
  <si>
    <t>axrisi</t>
  </si>
  <si>
    <t>karina inwkirveli</t>
  </si>
  <si>
    <t>liana baliaSvili</t>
  </si>
  <si>
    <t>axrisis Zveli gamgeobis Senobis 3 oTaxi(garemontebuli grantiT)</t>
  </si>
  <si>
    <t>cicagianTkari</t>
  </si>
  <si>
    <t>jariaSeni</t>
  </si>
  <si>
    <t>navTi</t>
  </si>
  <si>
    <t>zeRduleTi</t>
  </si>
  <si>
    <t>berSueTi</t>
  </si>
  <si>
    <t>lia gigauri</t>
  </si>
  <si>
    <t>naTela lomiZe</t>
  </si>
  <si>
    <t>berSueTis ambulatoria</t>
  </si>
  <si>
    <t>kirbali</t>
  </si>
  <si>
    <t>zemo sobisi</t>
  </si>
  <si>
    <t>დასუფთავება</t>
  </si>
  <si>
    <t>organaizeri</t>
  </si>
  <si>
    <t>რვეული</t>
  </si>
  <si>
    <t>breZa</t>
  </si>
  <si>
    <t>abano</t>
  </si>
  <si>
    <t>nana RvalaZe</t>
  </si>
  <si>
    <t>mzia meyanwiSvili</t>
  </si>
  <si>
    <t>breZis sakrebulos SenobaSi 1 oTaxi</t>
  </si>
  <si>
    <t>sacisuri</t>
  </si>
  <si>
    <t>Wvrinisi</t>
  </si>
  <si>
    <t>koda</t>
  </si>
  <si>
    <t>atoci</t>
  </si>
  <si>
    <t>dvani</t>
  </si>
  <si>
    <t>marina yifiani</t>
  </si>
  <si>
    <t>cezar kalmaxeliZe</t>
  </si>
  <si>
    <t>ambulatoria gamgeobis SenobaSi(2oTaxi)</t>
  </si>
  <si>
    <t>taxtiZiri</t>
  </si>
  <si>
    <t>dirbi</t>
  </si>
  <si>
    <t>nana giorgobiani</t>
  </si>
  <si>
    <t>maia koWuaSvili</t>
  </si>
  <si>
    <t>ambulatoria (6oTaxi)</t>
  </si>
  <si>
    <t>qeTevan gegelia</t>
  </si>
  <si>
    <t>manana geletaSvili</t>
  </si>
  <si>
    <t>dici</t>
  </si>
  <si>
    <t>nino tetunaSvili</t>
  </si>
  <si>
    <t>mariam duRaZe</t>
  </si>
  <si>
    <t>policiis Senobis pirvel sarTulze,3 oTaxi</t>
  </si>
  <si>
    <t>samuSao bloknoti</t>
  </si>
  <si>
    <t>kaspi</t>
  </si>
  <si>
    <t>kodiswyaro</t>
  </si>
  <si>
    <t>Tamar TaTriSvili</t>
  </si>
  <si>
    <t>lali xriuli</t>
  </si>
  <si>
    <t>zemo renes yofili sabavSvo baRis 1 oTaxi</t>
  </si>
  <si>
    <t>zemo rene</t>
  </si>
  <si>
    <t>saribari</t>
  </si>
  <si>
    <t>yarafila</t>
  </si>
  <si>
    <t>zardianTkari</t>
  </si>
  <si>
    <t>qvemo rene</t>
  </si>
  <si>
    <t>lamisyana</t>
  </si>
  <si>
    <t>nana biCelaSvili</t>
  </si>
  <si>
    <t>nanuli falaSvili</t>
  </si>
  <si>
    <t>lamisyanis ambulatoria (2oTaxi SesasvleliT)</t>
  </si>
  <si>
    <t>Tvauri</t>
  </si>
  <si>
    <t>mzia nikvaSvili</t>
  </si>
  <si>
    <t>manana kobouri</t>
  </si>
  <si>
    <t>xviTi</t>
  </si>
  <si>
    <t>mereTi</t>
  </si>
  <si>
    <t>maia inauri</t>
  </si>
  <si>
    <t>inga kurtaniZe</t>
  </si>
  <si>
    <t>mereTis ambulatoria(msoflio bankis mier garemontebuli)</t>
  </si>
  <si>
    <t>karbi</t>
  </si>
  <si>
    <t>gia nozaZe</t>
  </si>
  <si>
    <t>Tamar toliaSvili</t>
  </si>
  <si>
    <t>qere</t>
  </si>
  <si>
    <t>koSka</t>
  </si>
  <si>
    <t>gugutianTkari</t>
  </si>
  <si>
    <t>zardiaanTkari</t>
  </si>
  <si>
    <t>tirZnisi</t>
  </si>
  <si>
    <t>meRvrekisi</t>
  </si>
  <si>
    <t>Tamar mindiaSvili</t>
  </si>
  <si>
    <t>zaira darbuaSvili</t>
  </si>
  <si>
    <t>tirZnisis ambulatoria(gamgeobis Senobis pirvel sarTulze)</t>
  </si>
  <si>
    <t>mejvrisxevi</t>
  </si>
  <si>
    <t>mayvala mWedliSvili</t>
  </si>
  <si>
    <t>valia bujiaSvili</t>
  </si>
  <si>
    <t>mejvrisxevis ambulatoriis Senoba(msoflio bankis mier aSenebuli) 4 oTaxi-m.S 1 oTaxi vaqcinaciisTvis</t>
  </si>
  <si>
    <t>aZvi</t>
  </si>
  <si>
    <t>vaxtang beroSvili</t>
  </si>
  <si>
    <t>eTeri iluriZe-javaxiSvili</t>
  </si>
  <si>
    <t>xaTuna mamisbedaSvili</t>
  </si>
  <si>
    <t>nana nasyidaSvili</t>
  </si>
  <si>
    <t>lali Sermadini</t>
  </si>
  <si>
    <t>nanuli begiaSvili</t>
  </si>
  <si>
    <t>lali TinikaSvili</t>
  </si>
  <si>
    <t>tyviavi</t>
  </si>
  <si>
    <t>flavi</t>
  </si>
  <si>
    <t>manana miqaberiZe</t>
  </si>
  <si>
    <t>nunu giunaSvili</t>
  </si>
  <si>
    <t>flavis saeqimo ambulatoria (Zveli kolmeurneobis Senobis pirveli sarTulis 3oTaxSi.zeda sarTulze Sinagani jari)</t>
  </si>
  <si>
    <t>flavismani</t>
  </si>
  <si>
    <t>nana jojiSvili</t>
  </si>
  <si>
    <t>maia tatulaSvili</t>
  </si>
  <si>
    <t>სტეპლერიs tyviebi</t>
  </si>
  <si>
    <t>fca</t>
  </si>
  <si>
    <t>marine beruaSvili</t>
  </si>
  <si>
    <t>Sorena sxirtlaZed</t>
  </si>
  <si>
    <t>fcis sakrebulos Senobis pirvel sarTulze 1 oTaxi</t>
  </si>
  <si>
    <t>TamaraSeni</t>
  </si>
  <si>
    <t>RoReTi</t>
  </si>
  <si>
    <t>qvemo Wala</t>
  </si>
  <si>
    <t>vladimer uznaZe</t>
  </si>
  <si>
    <t>Tamar suxaSvili</t>
  </si>
  <si>
    <t>qvemo Walis ambulatoria</t>
  </si>
  <si>
    <t>pantiani</t>
  </si>
  <si>
    <t>vake</t>
  </si>
  <si>
    <t>goraka</t>
  </si>
  <si>
    <t>oTar alibegaSvili</t>
  </si>
  <si>
    <t>asmaT SiukaSvili</t>
  </si>
  <si>
    <t>sakorinTlo</t>
  </si>
  <si>
    <t>gamdliswyaro</t>
  </si>
  <si>
    <t>qveSi</t>
  </si>
  <si>
    <t>lia qareli</t>
  </si>
  <si>
    <t>gulqan iakobiZe</t>
  </si>
  <si>
    <t>qveSis saeqimo ambulatoria (msoflio bankis mier aSenebuli)</t>
  </si>
  <si>
    <t>qvemo arcevi</t>
  </si>
  <si>
    <t>qordi</t>
  </si>
  <si>
    <t>rusudan demuraSvili</t>
  </si>
  <si>
    <t>nanuli gvimraZe</t>
  </si>
  <si>
    <t>qordis yofili maRaziis SenobaSi,2oTaxi</t>
  </si>
  <si>
    <t>arbo</t>
  </si>
  <si>
    <t>SavSvebi</t>
  </si>
  <si>
    <t>lali bestavaSvili</t>
  </si>
  <si>
    <t>nazo kusraevi</t>
  </si>
  <si>
    <t>SavSvebis ambulatoria</t>
  </si>
  <si>
    <t>qvemo SavSvebi</t>
  </si>
  <si>
    <t>nawreti</t>
  </si>
  <si>
    <t>xaSuri</t>
  </si>
  <si>
    <t>waRvli</t>
  </si>
  <si>
    <t>irine Caduneli</t>
  </si>
  <si>
    <t>liana miqelaSvili</t>
  </si>
  <si>
    <t>gamgeobis senobaSi(yofili saavadmyofos Senoba)waRvlis ambulatoria(2oTaxi)</t>
  </si>
  <si>
    <t>qvemo brolosani</t>
  </si>
  <si>
    <t>marine Tedeluri</t>
  </si>
  <si>
    <t>zemo brolosani</t>
  </si>
  <si>
    <t>CorCana</t>
  </si>
  <si>
    <t>kldiswyaro</t>
  </si>
  <si>
    <t>weRveri</t>
  </si>
  <si>
    <t>nadarbazevi</t>
  </si>
  <si>
    <t>nino SatakiSvili</t>
  </si>
  <si>
    <t>lela mixanaSvili</t>
  </si>
  <si>
    <t>xurvaleTis ambulatoria (2 oTaxi)</t>
  </si>
  <si>
    <t>xurvaleTi</t>
  </si>
  <si>
    <t>კარალეთი</t>
  </si>
  <si>
    <t>ლუდმილა ცერცვაძე</t>
  </si>
  <si>
    <t>ლალი მანჯიკაშვილი</t>
  </si>
  <si>
    <t>კარალეთის ამბულატორია</t>
  </si>
  <si>
    <t>დიდი გარეჯვარი</t>
  </si>
  <si>
    <t>ქეთევან ლაფაჩი</t>
  </si>
  <si>
    <t>ლარისა ბერუაშვილი</t>
  </si>
  <si>
    <t>პატარა გარეჯვარი</t>
  </si>
  <si>
    <t>ლიანა ქუთათელაძე</t>
  </si>
  <si>
    <t>მზია ღოლიჯაშვილი</t>
  </si>
  <si>
    <t>მინის საწმენდი ტილო</t>
  </si>
  <si>
    <t>ფარდა</t>
  </si>
  <si>
    <t>მეტრი</t>
  </si>
  <si>
    <t>შ.პ.ს. "Sida qarTlis პირველადი jandacvis centri"</t>
  </si>
  <si>
    <t>საჯარო რეესტრში რეგისტრაცია</t>
  </si>
  <si>
    <t>საშუალო ხარჯი თვეში (ლარი)</t>
  </si>
  <si>
    <t>erTeulis Rirebuleba                             (ლარი)</t>
  </si>
  <si>
    <t>mTliani Rirebuleba              (ლარი)</t>
  </si>
  <si>
    <t>ინვენტარი</t>
  </si>
  <si>
    <t>საოფისე მაგიდა</t>
  </si>
  <si>
    <t>საოფისე სკამი</t>
  </si>
  <si>
    <t>საოფისე კარადა</t>
  </si>
  <si>
    <t>გასასინჯი ტახტი</t>
  </si>
  <si>
    <t>სამანიპულაციო მაგიდა</t>
  </si>
  <si>
    <t>ახალშობილის შესახვევი მაგიდა</t>
  </si>
  <si>
    <t>სასტერილიზაციო მაგიდა</t>
  </si>
  <si>
    <t>სამედიცინო დანიშნულების კარადა</t>
  </si>
  <si>
    <t>სამედიცინო აღჭურვილობა</t>
  </si>
  <si>
    <t>ელექტროკარდიოგრაფი (ეკგ)</t>
  </si>
  <si>
    <t>ოტოსკოპი /ოფთალმოსკოპი</t>
  </si>
  <si>
    <t>ინჰალატორი</t>
  </si>
  <si>
    <t>მოზრდილთა სასწორი (ელემენტებით)</t>
  </si>
  <si>
    <t>ახალშობილთა სასწორი,ელექტრონული(ელემენტით)</t>
  </si>
  <si>
    <t>სფიგმომანომეტრიფონეიდოსკოპით</t>
  </si>
  <si>
    <t>ბიქსი 150-150</t>
  </si>
  <si>
    <t xml:space="preserve">ინსტრუმენტების ნაკრები მცირე  ქირურგიული მანიპულაციებისათვის (კომპლექტი) </t>
  </si>
  <si>
    <t>თირკმლისებური ჭურჭელი</t>
  </si>
  <si>
    <t xml:space="preserve">ელეტროკარდიოგრაფის ქაღალდი </t>
  </si>
  <si>
    <t>გლუკომეტრის სტრიპები  და ლანცეტები</t>
  </si>
  <si>
    <t>აბონენტად აყვანა (ელ. მრიცხველი; მონტაჟი)</t>
  </si>
  <si>
    <t>ლარი</t>
  </si>
  <si>
    <t>აბონენტად აყვანა (გახის მრიცხველი; მონტაჟი)</t>
  </si>
  <si>
    <t>გაზის გამათბობელი</t>
  </si>
  <si>
    <t>იატაკის შეკეთება</t>
  </si>
  <si>
    <t>ინფრასრტუქტურა</t>
  </si>
  <si>
    <t>ელ. გამათბობელი</t>
  </si>
  <si>
    <t>სახურავის და ჭერის შეკეთება</t>
  </si>
  <si>
    <t>შეშის ღუმელი</t>
  </si>
  <si>
    <t>სახურავის; ჭერის; იატაკის შეკეთება</t>
  </si>
  <si>
    <t>სახურავის შეკეთება</t>
  </si>
  <si>
    <t>იატაკის და კარებების შეკეთება</t>
  </si>
  <si>
    <t>კიბეების შეკეთება; შემინვა</t>
  </si>
  <si>
    <t>კედლების შეღებვა; იატაკის შეკეთება</t>
  </si>
  <si>
    <t>თანხების მიმოქცევის უწყისი</t>
  </si>
  <si>
    <t>ხარჯვითი ნაწილი</t>
  </si>
  <si>
    <t>კომუნალური ხარჯი</t>
  </si>
  <si>
    <t>სამეურნეო ხარჯი</t>
  </si>
  <si>
    <t>კავშირგაბმულობის ხარჯი</t>
  </si>
  <si>
    <t>საკანცელარიო საქონელი</t>
  </si>
  <si>
    <t>ტრანსპორტის ხარჯი</t>
  </si>
  <si>
    <t>ნოემბერი</t>
  </si>
  <si>
    <t>დეკემბერი</t>
  </si>
  <si>
    <t>სულ მიმდინარე</t>
  </si>
  <si>
    <t>სულ ინვესტიცია</t>
  </si>
  <si>
    <t>გამათბობელი</t>
  </si>
  <si>
    <t>ამბულატორიების მიმდინარე ხარჯი</t>
  </si>
  <si>
    <t>სერვისის ხარჯები</t>
  </si>
  <si>
    <t>შემოსავლების ნაწილი</t>
  </si>
  <si>
    <t>შემოსავლები სპეც დაფინანსებიდან</t>
  </si>
  <si>
    <t>საოპერაციო შემოსავლები</t>
  </si>
  <si>
    <t>სხვა შემოსავლები</t>
  </si>
  <si>
    <t>სულ შემოსავლები</t>
  </si>
  <si>
    <t>გაშიფვრა</t>
  </si>
  <si>
    <t>ადმინისტრაციის მიმდინარე ხარჯი</t>
  </si>
  <si>
    <t xml:space="preserve">მიმდინარე ხარჯები  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</si>
  <si>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</si>
  <si>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</si>
  <si>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</si>
  <si>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</si>
  <si>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</si>
  <si>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</si>
  <si>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</si>
  <si>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იანვარი</t>
  </si>
  <si>
    <t>თებერვალი</t>
  </si>
  <si>
    <t>მარტი</t>
  </si>
  <si>
    <t>ჯამი</t>
  </si>
  <si>
    <t>გაუთვალისწინებელი ხარჯი</t>
  </si>
  <si>
    <t xml:space="preserve">ადმინისტრაციის სახელფასო ფონდი </t>
  </si>
  <si>
    <t xml:space="preserve">მივლინების ხარჯი </t>
  </si>
  <si>
    <t xml:space="preserve">komunaluri xarjebi </t>
  </si>
  <si>
    <t xml:space="preserve">sameurneo xaji </t>
  </si>
  <si>
    <t xml:space="preserve">საკანცელარიო xarji </t>
  </si>
  <si>
    <t>ადმინისტრაციის საინვესტიციო ხარჯები</t>
  </si>
  <si>
    <t>კომპიუტერი</t>
  </si>
  <si>
    <t>ქსელის მოწყობა</t>
  </si>
  <si>
    <t xml:space="preserve">ამბულატორიების საინვესტიციო ხარჯები </t>
  </si>
  <si>
    <t>სულ ხარჯი</t>
  </si>
  <si>
    <t>საქონელი და მომსახურების ხარჯი</t>
  </si>
  <si>
    <t>მედიკამენტების ხარჯი</t>
  </si>
  <si>
    <t>სახანძრო ნებართვის მოსაკრებელი</t>
  </si>
  <si>
    <t xml:space="preserve">  შ.პ.ს. „შიდა ქართლის პირველადი ჯანდაცვის ცენტრი“ 2015-ის შესრულება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</si>
</sst>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cadNusx"/>
    </font>
    <font>
      <sz val="12"/>
      <color indexed="8"/>
      <name val="AcadNusx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AcadNusx"/>
    </font>
    <font>
      <b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name val="Arial"/>
      <family val="2"/>
      <charset val="204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  <charset val="204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AcadNusx"/>
    </font>
    <font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49998474074526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1" xfId="0" applyBorder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" xfId="0" applyFont="1" applyFill="1" applyBorder="1"/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" fontId="0" fillId="0" borderId="1" xfId="0" applyNumberFormat="1" applyBorder="1"/>
    <xf numFmtId="1" fontId="0" fillId="3" borderId="1" xfId="0" applyNumberFormat="1" applyFill="1" applyBorder="1"/>
    <xf numFmtId="1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2" fillId="6" borderId="1" xfId="0" applyFont="1" applyFill="1" applyBorder="1" applyAlignment="1">
      <alignment horizontal="left" vertical="center"/>
    </xf>
    <xf numFmtId="0" fontId="13" fillId="6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1" fillId="0" borderId="1" xfId="0" applyFont="1" applyBorder="1" applyAlignment="1">
      <alignment horizontal="left" vertical="center"/>
    </xf>
    <xf numFmtId="0" fontId="12" fillId="6" borderId="1" xfId="0" applyFont="1" applyFill="1" applyBorder="1" applyAlignment="1">
      <alignment horizontal="left"/>
    </xf>
    <xf numFmtId="0" fontId="17" fillId="6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4" fillId="4" borderId="1" xfId="0" applyFont="1" applyFill="1" applyBorder="1" applyAlignment="1">
      <alignment horizontal="left" vertical="center"/>
    </xf>
    <xf numFmtId="49" fontId="14" fillId="4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164" fontId="11" fillId="0" borderId="1" xfId="0" applyNumberFormat="1" applyFont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4" fontId="10" fillId="5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4" fontId="19" fillId="5" borderId="1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left" vertical="center"/>
    </xf>
    <xf numFmtId="164" fontId="20" fillId="5" borderId="1" xfId="0" applyNumberFormat="1" applyFont="1" applyFill="1" applyBorder="1" applyAlignment="1">
      <alignment horizontal="center" vertical="center"/>
    </xf>
    <xf numFmtId="164" fontId="10" fillId="6" borderId="1" xfId="0" applyNumberFormat="1" applyFont="1" applyFill="1" applyBorder="1" applyAlignment="1">
      <alignment horizontal="center"/>
    </xf>
    <xf numFmtId="164" fontId="16" fillId="0" borderId="1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1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164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15" fillId="0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4" fontId="2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25" xfId="0" applyFont="1" applyBorder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Q45"/>
  <sheetViews>
    <sheetView tabSelected="1" workbookViewId="0">
      <selection activeCell="K2" sqref="K2"/>
    </sheetView>
  </sheetViews>
  <sheetFormatPr defaultColWidth="9.140625" defaultRowHeight="15" x14ac:dyDescent="0.25"/>
  <cols>
    <col min="1" max="1" width="1.85546875" style="34" customWidth="1"/>
    <col min="2" max="2" width="3.85546875" style="34" customWidth="1"/>
    <col min="3" max="3" width="42.28515625" style="34" customWidth="1"/>
    <col min="4" max="4" width="13.140625" style="34" customWidth="1"/>
    <col min="5" max="5" width="9.5703125" style="55" customWidth="1"/>
    <col min="6" max="6" width="10.140625" style="55" customWidth="1"/>
    <col min="7" max="7" width="10.42578125" style="55" customWidth="1"/>
    <col min="8" max="8" width="10" style="34" customWidth="1"/>
    <col min="9" max="9" width="9" style="34" customWidth="1"/>
    <col min="10" max="10" width="9.7109375" style="34" customWidth="1"/>
    <col min="11" max="11" width="10.28515625" style="34" customWidth="1"/>
    <col min="12" max="12" width="10.42578125" style="34" customWidth="1"/>
    <col min="13" max="13" width="12.85546875" style="34" customWidth="1"/>
    <col min="14" max="15" width="9.85546875" style="34" bestFit="1" customWidth="1"/>
    <col min="16" max="16" width="10.140625" style="34" bestFit="1" customWidth="1"/>
    <col min="17" max="17" width="11.140625" style="34" bestFit="1" customWidth="1"/>
    <col min="18" max="16384" width="9.140625" style="34"/>
  </cols>
  <sheetData>
    <row r="1" spans="1:16" ht="23.25" x14ac:dyDescent="0.35">
      <c r="A1" s="52" t="s">
        <v>327</v>
      </c>
    </row>
    <row r="2" spans="1:16" x14ac:dyDescent="0.25">
      <c r="A2" s="34" t="s">
        <v>280</v>
      </c>
    </row>
    <row r="3" spans="1:16" x14ac:dyDescent="0.25">
      <c r="G3" s="66">
        <v>2014</v>
      </c>
    </row>
    <row r="4" spans="1:16" s="35" customFormat="1" ht="51" customHeight="1" x14ac:dyDescent="0.25">
      <c r="A4" s="82"/>
      <c r="B4" s="82"/>
      <c r="C4" s="29" t="s">
        <v>299</v>
      </c>
      <c r="D4" s="53" t="s">
        <v>309</v>
      </c>
      <c r="E4" s="53" t="s">
        <v>310</v>
      </c>
      <c r="F4" s="53" t="s">
        <v>311</v>
      </c>
      <c r="G4" s="53" t="s">
        <v>302</v>
      </c>
      <c r="H4" s="53" t="s">
        <v>303</v>
      </c>
      <c r="I4" s="53" t="s">
        <v>304</v>
      </c>
      <c r="J4" s="53" t="s">
        <v>305</v>
      </c>
      <c r="K4" s="53" t="s">
        <v>306</v>
      </c>
      <c r="L4" s="53" t="s">
        <v>307</v>
      </c>
      <c r="M4" s="53" t="s">
        <v>308</v>
      </c>
      <c r="N4" s="53" t="s">
        <v>287</v>
      </c>
      <c r="O4" s="53" t="s">
        <v>288</v>
      </c>
      <c r="P4" s="53" t="s">
        <v>312</v>
      </c>
    </row>
    <row r="5" spans="1:16" s="35" customFormat="1" ht="21.75" customHeight="1" x14ac:dyDescent="0.25">
      <c r="A5" s="36" t="s">
        <v>294</v>
      </c>
      <c r="B5" s="37"/>
      <c r="C5" s="37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6" s="35" customFormat="1" ht="18" customHeight="1" x14ac:dyDescent="0.25">
      <c r="A6" s="38"/>
      <c r="B6" s="39" t="s">
        <v>295</v>
      </c>
      <c r="C6" s="39"/>
      <c r="D6" s="53"/>
      <c r="E6" s="53">
        <v>48023</v>
      </c>
      <c r="F6" s="53">
        <v>18823</v>
      </c>
      <c r="G6" s="53">
        <v>18823</v>
      </c>
      <c r="H6" s="53">
        <v>17059</v>
      </c>
      <c r="I6" s="53">
        <v>15315</v>
      </c>
      <c r="J6" s="53">
        <v>15335</v>
      </c>
      <c r="K6" s="53">
        <v>16372</v>
      </c>
      <c r="L6" s="53">
        <v>15432</v>
      </c>
      <c r="M6" s="53">
        <v>15432</v>
      </c>
      <c r="N6" s="53">
        <v>15432</v>
      </c>
      <c r="O6" s="53"/>
      <c r="P6" s="53">
        <f>SUM(D6:O6)</f>
        <v>196046</v>
      </c>
    </row>
    <row r="7" spans="1:16" s="35" customFormat="1" ht="18" customHeight="1" x14ac:dyDescent="0.25">
      <c r="A7" s="38"/>
      <c r="B7" s="39" t="s">
        <v>296</v>
      </c>
      <c r="C7" s="39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6" s="35" customFormat="1" ht="18" customHeight="1" x14ac:dyDescent="0.25">
      <c r="A8" s="38"/>
      <c r="B8" s="39" t="s">
        <v>297</v>
      </c>
      <c r="C8" s="39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</row>
    <row r="9" spans="1:16" s="35" customFormat="1" ht="18" customHeight="1" x14ac:dyDescent="0.3">
      <c r="A9" s="40" t="s">
        <v>298</v>
      </c>
      <c r="B9" s="37"/>
      <c r="C9" s="37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</row>
    <row r="10" spans="1:16" s="35" customFormat="1" ht="7.5" customHeight="1" x14ac:dyDescent="0.25">
      <c r="A10" s="38"/>
      <c r="B10" s="28"/>
      <c r="C10" s="2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</row>
    <row r="11" spans="1:16" s="35" customFormat="1" ht="21.75" customHeight="1" x14ac:dyDescent="0.25">
      <c r="A11" s="36" t="s">
        <v>281</v>
      </c>
      <c r="B11" s="37"/>
      <c r="C11" s="37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</row>
    <row r="12" spans="1:16" s="35" customFormat="1" ht="21.75" customHeight="1" x14ac:dyDescent="0.25">
      <c r="A12" s="36"/>
      <c r="B12" s="41" t="s">
        <v>301</v>
      </c>
      <c r="C12" s="41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</row>
    <row r="13" spans="1:16" ht="19.5" customHeight="1" x14ac:dyDescent="0.25">
      <c r="A13" s="42" t="s">
        <v>300</v>
      </c>
      <c r="B13" s="43"/>
      <c r="C13" s="43"/>
      <c r="D13" s="56">
        <v>760.5</v>
      </c>
      <c r="E13" s="56">
        <v>17471.2</v>
      </c>
      <c r="F13" s="56">
        <v>10129</v>
      </c>
      <c r="G13" s="56">
        <v>10141.799999999999</v>
      </c>
      <c r="H13" s="56">
        <v>10465.9</v>
      </c>
      <c r="I13" s="56">
        <v>11291.6</v>
      </c>
      <c r="J13" s="56">
        <v>10430.799999999999</v>
      </c>
      <c r="K13" s="56">
        <v>11277.3</v>
      </c>
      <c r="L13" s="56">
        <v>10278</v>
      </c>
      <c r="M13" s="56">
        <v>10285.5</v>
      </c>
      <c r="N13" s="56">
        <v>18758.7</v>
      </c>
      <c r="O13" s="56">
        <v>1012.6</v>
      </c>
      <c r="P13" s="56">
        <v>122303.3</v>
      </c>
    </row>
    <row r="14" spans="1:16" s="35" customFormat="1" ht="16.5" customHeight="1" x14ac:dyDescent="0.25">
      <c r="A14" s="38"/>
      <c r="B14" s="44" t="s">
        <v>314</v>
      </c>
      <c r="C14" s="44"/>
      <c r="D14" s="57"/>
      <c r="E14" s="57">
        <v>15920</v>
      </c>
      <c r="F14" s="57">
        <v>9070</v>
      </c>
      <c r="G14" s="57">
        <v>9070</v>
      </c>
      <c r="H14" s="57">
        <v>9070</v>
      </c>
      <c r="I14" s="57">
        <v>9070</v>
      </c>
      <c r="J14" s="57">
        <v>9070</v>
      </c>
      <c r="K14" s="57">
        <v>9070</v>
      </c>
      <c r="L14" s="57">
        <v>9070</v>
      </c>
      <c r="M14" s="57">
        <v>9070</v>
      </c>
      <c r="N14" s="57">
        <v>18140</v>
      </c>
      <c r="O14" s="57"/>
      <c r="P14" s="57">
        <v>106620</v>
      </c>
    </row>
    <row r="15" spans="1:16" s="35" customFormat="1" x14ac:dyDescent="0.25">
      <c r="A15" s="38"/>
      <c r="B15" s="45" t="s">
        <v>315</v>
      </c>
      <c r="C15" s="45"/>
      <c r="D15" s="57"/>
      <c r="E15" s="57">
        <v>465</v>
      </c>
      <c r="F15" s="57">
        <v>300</v>
      </c>
      <c r="G15" s="57">
        <v>360</v>
      </c>
      <c r="H15" s="57">
        <v>330</v>
      </c>
      <c r="I15" s="57">
        <v>396</v>
      </c>
      <c r="J15" s="57">
        <v>411</v>
      </c>
      <c r="K15" s="57">
        <v>321</v>
      </c>
      <c r="L15" s="57">
        <v>360</v>
      </c>
      <c r="M15" s="57">
        <v>375</v>
      </c>
      <c r="N15" s="57">
        <v>375</v>
      </c>
      <c r="O15" s="57"/>
      <c r="P15" s="57">
        <v>3693</v>
      </c>
    </row>
    <row r="16" spans="1:16" s="35" customFormat="1" x14ac:dyDescent="0.25">
      <c r="A16" s="38"/>
      <c r="B16" s="45" t="s">
        <v>301</v>
      </c>
      <c r="C16" s="45"/>
      <c r="D16" s="57">
        <v>760.5</v>
      </c>
      <c r="E16" s="57">
        <v>1086.5999999999999</v>
      </c>
      <c r="F16" s="57">
        <v>759</v>
      </c>
      <c r="G16" s="57">
        <v>711.8</v>
      </c>
      <c r="H16" s="57">
        <v>1065.9000000000001</v>
      </c>
      <c r="I16" s="57">
        <v>1825.6</v>
      </c>
      <c r="J16" s="57">
        <v>949.8</v>
      </c>
      <c r="K16" s="57">
        <v>1886.3</v>
      </c>
      <c r="L16" s="57">
        <v>848</v>
      </c>
      <c r="M16" s="57">
        <v>840.5</v>
      </c>
      <c r="N16" s="57">
        <v>243.7</v>
      </c>
      <c r="O16" s="57">
        <v>1012.6</v>
      </c>
      <c r="P16" s="57">
        <v>11990.3</v>
      </c>
    </row>
    <row r="17" spans="1:16" s="35" customFormat="1" x14ac:dyDescent="0.25">
      <c r="A17" s="38"/>
      <c r="B17" s="46"/>
      <c r="C17" s="47" t="s">
        <v>282</v>
      </c>
      <c r="D17" s="58">
        <v>62.88</v>
      </c>
      <c r="E17" s="58">
        <v>64.16</v>
      </c>
      <c r="F17" s="58">
        <v>39.64</v>
      </c>
      <c r="G17" s="58">
        <v>41.55</v>
      </c>
      <c r="H17" s="58">
        <v>26.9</v>
      </c>
      <c r="I17" s="58">
        <v>20.38</v>
      </c>
      <c r="J17" s="58">
        <v>3.5</v>
      </c>
      <c r="K17" s="58">
        <v>7.16</v>
      </c>
      <c r="L17" s="58">
        <v>18.48</v>
      </c>
      <c r="M17" s="58">
        <v>13.11</v>
      </c>
      <c r="N17" s="58">
        <v>25.23</v>
      </c>
      <c r="O17" s="58"/>
      <c r="P17" s="58">
        <v>323.10000000000002</v>
      </c>
    </row>
    <row r="18" spans="1:16" s="35" customFormat="1" x14ac:dyDescent="0.25">
      <c r="A18" s="38"/>
      <c r="B18" s="48"/>
      <c r="C18" s="47" t="s">
        <v>284</v>
      </c>
      <c r="D18" s="58">
        <v>57.61</v>
      </c>
      <c r="E18" s="58">
        <v>150.6</v>
      </c>
      <c r="F18" s="58">
        <v>136.77000000000001</v>
      </c>
      <c r="G18" s="58">
        <v>47.76</v>
      </c>
      <c r="H18" s="58">
        <v>115.4</v>
      </c>
      <c r="I18" s="58">
        <v>111.51</v>
      </c>
      <c r="J18" s="58">
        <v>112.41</v>
      </c>
      <c r="K18" s="58">
        <v>111.89</v>
      </c>
      <c r="L18" s="58">
        <v>101.62</v>
      </c>
      <c r="M18" s="58">
        <v>109.58</v>
      </c>
      <c r="N18" s="58">
        <v>129.56</v>
      </c>
      <c r="O18" s="58">
        <v>109.5</v>
      </c>
      <c r="P18" s="58">
        <v>1294.3</v>
      </c>
    </row>
    <row r="19" spans="1:16" s="35" customFormat="1" x14ac:dyDescent="0.25">
      <c r="A19" s="38"/>
      <c r="B19" s="48"/>
      <c r="C19" s="47" t="s">
        <v>285</v>
      </c>
      <c r="D19" s="58">
        <v>24</v>
      </c>
      <c r="E19" s="58">
        <v>34</v>
      </c>
      <c r="F19" s="58">
        <v>51</v>
      </c>
      <c r="G19" s="58"/>
      <c r="H19" s="58">
        <v>36</v>
      </c>
      <c r="I19" s="58">
        <v>12</v>
      </c>
      <c r="J19" s="58">
        <v>72</v>
      </c>
      <c r="K19" s="58"/>
      <c r="L19" s="58">
        <v>151.5</v>
      </c>
      <c r="M19" s="58">
        <v>12</v>
      </c>
      <c r="N19" s="58">
        <v>17.899999999999999</v>
      </c>
      <c r="O19" s="58">
        <v>24</v>
      </c>
      <c r="P19" s="58">
        <v>434.4</v>
      </c>
    </row>
    <row r="20" spans="1:16" s="35" customFormat="1" x14ac:dyDescent="0.25">
      <c r="A20" s="38"/>
      <c r="B20" s="48"/>
      <c r="C20" s="47" t="s">
        <v>283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>
        <v>41.4</v>
      </c>
      <c r="P20" s="58">
        <v>41.4</v>
      </c>
    </row>
    <row r="21" spans="1:16" s="35" customFormat="1" x14ac:dyDescent="0.25">
      <c r="A21" s="38"/>
      <c r="B21" s="48"/>
      <c r="C21" s="47" t="s">
        <v>286</v>
      </c>
      <c r="D21" s="58">
        <v>471</v>
      </c>
      <c r="E21" s="58">
        <v>252</v>
      </c>
      <c r="F21" s="58">
        <v>465</v>
      </c>
      <c r="G21" s="58">
        <v>572</v>
      </c>
      <c r="H21" s="58">
        <v>723</v>
      </c>
      <c r="I21" s="58">
        <v>576</v>
      </c>
      <c r="J21" s="58">
        <v>666</v>
      </c>
      <c r="K21" s="58">
        <v>624</v>
      </c>
      <c r="L21" s="58">
        <v>523.6</v>
      </c>
      <c r="M21" s="58">
        <v>654</v>
      </c>
      <c r="N21" s="58"/>
      <c r="O21" s="58">
        <v>462.69</v>
      </c>
      <c r="P21" s="58">
        <v>5989.3</v>
      </c>
    </row>
    <row r="22" spans="1:16" s="35" customFormat="1" x14ac:dyDescent="0.25">
      <c r="A22" s="38"/>
      <c r="B22" s="48"/>
      <c r="C22" s="47" t="s">
        <v>293</v>
      </c>
      <c r="D22" s="58">
        <v>145</v>
      </c>
      <c r="E22" s="58">
        <v>535.77</v>
      </c>
      <c r="F22" s="58">
        <v>66.61</v>
      </c>
      <c r="G22" s="58">
        <v>50.38</v>
      </c>
      <c r="H22" s="58">
        <v>54.58</v>
      </c>
      <c r="I22" s="58">
        <v>105.69</v>
      </c>
      <c r="J22" s="58">
        <v>95.93</v>
      </c>
      <c r="K22" s="58">
        <v>69.2</v>
      </c>
      <c r="L22" s="58">
        <v>52.83</v>
      </c>
      <c r="M22" s="58">
        <v>51.83</v>
      </c>
      <c r="N22" s="58">
        <v>70.989999999999995</v>
      </c>
      <c r="O22" s="58"/>
      <c r="P22" s="58">
        <v>1298.8</v>
      </c>
    </row>
    <row r="23" spans="1:16" ht="18.75" customHeight="1" x14ac:dyDescent="0.25">
      <c r="A23" s="38"/>
      <c r="B23" s="49"/>
      <c r="C23" s="78" t="s">
        <v>324</v>
      </c>
      <c r="D23" s="59"/>
      <c r="E23" s="60">
        <v>50</v>
      </c>
      <c r="F23" s="60"/>
      <c r="G23" s="59"/>
      <c r="H23" s="60">
        <v>110</v>
      </c>
      <c r="I23" s="65">
        <v>1000</v>
      </c>
      <c r="J23" s="59"/>
      <c r="K23" s="60">
        <v>1074</v>
      </c>
      <c r="L23" s="60"/>
      <c r="M23" s="60"/>
      <c r="N23" s="60"/>
      <c r="O23" s="60">
        <v>375</v>
      </c>
      <c r="P23" s="60">
        <v>1609</v>
      </c>
    </row>
    <row r="24" spans="1:16" ht="21" customHeight="1" x14ac:dyDescent="0.25">
      <c r="A24" s="50" t="s">
        <v>292</v>
      </c>
      <c r="B24" s="43"/>
      <c r="C24" s="43"/>
      <c r="D24" s="67">
        <v>721.4</v>
      </c>
      <c r="E24" s="67">
        <v>2554.6999999999998</v>
      </c>
      <c r="F24" s="67">
        <v>825.7</v>
      </c>
      <c r="G24" s="56">
        <v>1157.3</v>
      </c>
      <c r="H24" s="56">
        <v>2095</v>
      </c>
      <c r="I24" s="56">
        <v>691.9</v>
      </c>
      <c r="J24" s="56">
        <v>542.47</v>
      </c>
      <c r="K24" s="56">
        <v>567.1</v>
      </c>
      <c r="L24" s="56">
        <v>548</v>
      </c>
      <c r="M24" s="56">
        <v>575.20000000000005</v>
      </c>
      <c r="N24" s="56">
        <v>1452.6</v>
      </c>
      <c r="O24" s="67">
        <v>3980.9</v>
      </c>
      <c r="P24" s="56">
        <v>15712.3</v>
      </c>
    </row>
    <row r="25" spans="1:16" ht="16.5" customHeight="1" x14ac:dyDescent="0.25">
      <c r="A25" s="38"/>
      <c r="B25" s="51" t="s">
        <v>316</v>
      </c>
      <c r="C25" s="51"/>
      <c r="D25" s="71">
        <v>721.42</v>
      </c>
      <c r="E25" s="71">
        <v>850.92</v>
      </c>
      <c r="F25" s="71">
        <v>825.74</v>
      </c>
      <c r="G25" s="71">
        <v>851.68</v>
      </c>
      <c r="H25" s="71">
        <v>687.36</v>
      </c>
      <c r="I25" s="71">
        <v>247.7</v>
      </c>
      <c r="J25" s="71">
        <v>38.869999999999997</v>
      </c>
      <c r="K25" s="71">
        <v>44.75</v>
      </c>
      <c r="L25" s="71">
        <v>63.06</v>
      </c>
      <c r="M25" s="71">
        <v>56.22</v>
      </c>
      <c r="N25" s="71">
        <v>302.29000000000002</v>
      </c>
      <c r="O25" s="71">
        <v>54.22</v>
      </c>
      <c r="P25" s="71">
        <v>4744.3</v>
      </c>
    </row>
    <row r="26" spans="1:16" ht="16.5" customHeight="1" x14ac:dyDescent="0.25">
      <c r="A26" s="38"/>
      <c r="B26" s="51" t="s">
        <v>317</v>
      </c>
      <c r="C26" s="51"/>
      <c r="D26" s="71"/>
      <c r="E26" s="71"/>
      <c r="F26" s="71"/>
      <c r="G26" s="71"/>
      <c r="H26" s="71">
        <v>828.3</v>
      </c>
      <c r="I26" s="71">
        <v>28</v>
      </c>
      <c r="J26" s="71">
        <v>46</v>
      </c>
      <c r="K26" s="71">
        <v>102</v>
      </c>
      <c r="L26" s="71">
        <v>217</v>
      </c>
      <c r="M26" s="71"/>
      <c r="N26" s="71">
        <v>100</v>
      </c>
      <c r="O26" s="71">
        <v>1505.5</v>
      </c>
      <c r="P26" s="71">
        <v>2826.7</v>
      </c>
    </row>
    <row r="27" spans="1:16" ht="16.5" customHeight="1" x14ac:dyDescent="0.25">
      <c r="A27" s="38"/>
      <c r="B27" s="51" t="s">
        <v>318</v>
      </c>
      <c r="C27" s="51"/>
      <c r="D27" s="71"/>
      <c r="E27" s="71"/>
      <c r="F27" s="71"/>
      <c r="G27" s="71"/>
      <c r="H27" s="71">
        <v>433</v>
      </c>
      <c r="I27" s="71"/>
      <c r="J27" s="71"/>
      <c r="K27" s="71"/>
      <c r="L27" s="71"/>
      <c r="M27" s="71">
        <v>35</v>
      </c>
      <c r="N27" s="71">
        <v>35</v>
      </c>
      <c r="O27" s="71">
        <v>1273.8</v>
      </c>
      <c r="P27" s="71">
        <v>1776.8</v>
      </c>
    </row>
    <row r="28" spans="1:16" ht="16.5" customHeight="1" x14ac:dyDescent="0.25">
      <c r="A28" s="38"/>
      <c r="B28" s="51" t="s">
        <v>37</v>
      </c>
      <c r="C28" s="79"/>
      <c r="D28" s="71"/>
      <c r="E28" s="71"/>
      <c r="F28" s="71"/>
      <c r="G28" s="71"/>
      <c r="H28" s="71"/>
      <c r="I28" s="71">
        <v>120</v>
      </c>
      <c r="J28" s="71"/>
      <c r="K28" s="71">
        <v>120</v>
      </c>
      <c r="L28" s="71"/>
      <c r="M28" s="71">
        <v>60</v>
      </c>
      <c r="N28" s="71">
        <v>120</v>
      </c>
      <c r="O28" s="71"/>
      <c r="P28" s="71">
        <v>420</v>
      </c>
    </row>
    <row r="29" spans="1:16" ht="16.5" customHeight="1" x14ac:dyDescent="0.25">
      <c r="A29" s="38"/>
      <c r="B29" s="80" t="s">
        <v>325</v>
      </c>
      <c r="C29" s="78"/>
      <c r="D29" s="61"/>
      <c r="E29" s="62">
        <v>1703.78</v>
      </c>
      <c r="F29" s="62"/>
      <c r="G29" s="81">
        <v>305.64</v>
      </c>
      <c r="H29" s="62">
        <v>146.27000000000001</v>
      </c>
      <c r="I29" s="62">
        <v>296.16000000000003</v>
      </c>
      <c r="J29" s="61">
        <v>457.6</v>
      </c>
      <c r="K29" s="62">
        <v>300.32</v>
      </c>
      <c r="L29" s="62">
        <v>267.85000000000002</v>
      </c>
      <c r="M29" s="62">
        <v>424.03</v>
      </c>
      <c r="N29" s="62">
        <v>895.29</v>
      </c>
      <c r="O29" s="62">
        <v>1147.44</v>
      </c>
      <c r="P29" s="62">
        <v>5944.4</v>
      </c>
    </row>
    <row r="30" spans="1:16" ht="18.75" x14ac:dyDescent="0.25">
      <c r="A30" s="36"/>
      <c r="B30" s="41" t="s">
        <v>319</v>
      </c>
      <c r="C30" s="41"/>
      <c r="D30" s="54"/>
      <c r="E30" s="54">
        <v>2000</v>
      </c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>
        <v>2000</v>
      </c>
    </row>
    <row r="31" spans="1:16" s="76" customFormat="1" ht="18.75" x14ac:dyDescent="0.25">
      <c r="A31" s="73" t="s">
        <v>320</v>
      </c>
      <c r="B31" s="74"/>
      <c r="C31" s="51" t="s">
        <v>326</v>
      </c>
      <c r="D31" s="75"/>
      <c r="E31" s="62">
        <v>2000</v>
      </c>
      <c r="F31" s="75"/>
      <c r="G31" s="75"/>
      <c r="H31" s="75"/>
      <c r="I31" s="75"/>
      <c r="J31" s="75"/>
      <c r="K31" s="77"/>
      <c r="L31" s="75"/>
      <c r="M31" s="75"/>
      <c r="N31" s="75"/>
      <c r="O31" s="75"/>
      <c r="P31" s="77">
        <v>2000</v>
      </c>
    </row>
    <row r="32" spans="1:16" s="76" customFormat="1" ht="18.75" x14ac:dyDescent="0.25">
      <c r="A32" s="73"/>
      <c r="B32" s="74"/>
      <c r="C32" s="51" t="s">
        <v>321</v>
      </c>
      <c r="D32" s="75"/>
      <c r="E32" s="75"/>
      <c r="F32" s="75"/>
      <c r="G32" s="75"/>
      <c r="H32" s="75"/>
      <c r="I32" s="75">
        <v>1000</v>
      </c>
      <c r="J32" s="75"/>
      <c r="K32" s="75"/>
      <c r="L32" s="75"/>
      <c r="M32" s="75"/>
      <c r="N32" s="75"/>
      <c r="O32" s="75"/>
      <c r="P32" s="75"/>
    </row>
    <row r="33" spans="1:17" ht="15.75" x14ac:dyDescent="0.25">
      <c r="A33" s="68" t="s">
        <v>322</v>
      </c>
      <c r="B33" s="68"/>
      <c r="C33" s="68"/>
      <c r="D33" s="69"/>
      <c r="E33" s="63"/>
      <c r="F33" s="63"/>
      <c r="G33" s="63">
        <v>300</v>
      </c>
      <c r="H33" s="63"/>
      <c r="I33" s="63">
        <v>726</v>
      </c>
      <c r="J33" s="63">
        <v>750</v>
      </c>
      <c r="K33" s="63">
        <v>650</v>
      </c>
      <c r="L33" s="63"/>
      <c r="M33" s="63">
        <v>400</v>
      </c>
      <c r="N33" s="63"/>
      <c r="O33" s="63"/>
      <c r="P33" s="63">
        <v>2826</v>
      </c>
    </row>
    <row r="34" spans="1:17" ht="16.5" x14ac:dyDescent="0.25">
      <c r="A34" s="38"/>
      <c r="B34" s="38"/>
      <c r="C34" s="51" t="s">
        <v>13</v>
      </c>
      <c r="D34" s="62"/>
      <c r="E34" s="65"/>
      <c r="F34" s="64"/>
      <c r="G34" s="62">
        <v>300</v>
      </c>
      <c r="H34" s="65"/>
      <c r="I34" s="64">
        <v>726</v>
      </c>
      <c r="J34" s="62">
        <v>750</v>
      </c>
      <c r="K34" s="65">
        <v>650</v>
      </c>
      <c r="L34" s="64"/>
      <c r="M34" s="65">
        <v>400</v>
      </c>
      <c r="N34" s="64"/>
      <c r="O34" s="65"/>
      <c r="P34" s="64">
        <v>2826</v>
      </c>
    </row>
    <row r="35" spans="1:17" ht="16.5" x14ac:dyDescent="0.25">
      <c r="A35" s="38"/>
      <c r="B35" s="38"/>
      <c r="C35" s="51" t="s">
        <v>291</v>
      </c>
      <c r="D35" s="62"/>
      <c r="E35" s="65"/>
      <c r="F35" s="64"/>
      <c r="G35" s="62"/>
      <c r="H35" s="65"/>
      <c r="I35" s="64"/>
      <c r="J35" s="62"/>
      <c r="K35" s="65"/>
      <c r="L35" s="64"/>
      <c r="M35" s="65"/>
      <c r="N35" s="64"/>
      <c r="O35" s="65"/>
      <c r="P35" s="64"/>
    </row>
    <row r="36" spans="1:17" ht="16.5" x14ac:dyDescent="0.25">
      <c r="A36" s="38"/>
      <c r="B36" s="38"/>
      <c r="C36" s="51" t="s">
        <v>313</v>
      </c>
      <c r="D36" s="62"/>
      <c r="E36" s="65"/>
      <c r="F36" s="64"/>
      <c r="G36" s="62"/>
      <c r="H36" s="65"/>
      <c r="I36" s="64"/>
      <c r="J36" s="62"/>
      <c r="K36" s="65"/>
      <c r="L36" s="64"/>
      <c r="M36" s="65"/>
      <c r="N36" s="64"/>
      <c r="O36" s="65"/>
      <c r="P36" s="64"/>
    </row>
    <row r="37" spans="1:17" ht="15" customHeight="1" x14ac:dyDescent="0.25">
      <c r="A37" s="38"/>
      <c r="B37" s="38"/>
      <c r="C37" s="38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7" ht="18.75" x14ac:dyDescent="0.3">
      <c r="A38" s="40" t="s">
        <v>323</v>
      </c>
      <c r="B38" s="37"/>
      <c r="C38" s="37"/>
      <c r="D38" s="70">
        <v>1481.89</v>
      </c>
      <c r="E38" s="70">
        <v>22026.3</v>
      </c>
      <c r="F38" s="70">
        <v>10954.7</v>
      </c>
      <c r="G38" s="70">
        <v>11599.1</v>
      </c>
      <c r="H38" s="70">
        <v>12560.9</v>
      </c>
      <c r="I38" s="70">
        <v>12709.5</v>
      </c>
      <c r="J38" s="70">
        <v>11723.3</v>
      </c>
      <c r="K38" s="70">
        <v>12494.42</v>
      </c>
      <c r="L38" s="70">
        <v>10826</v>
      </c>
      <c r="M38" s="70">
        <v>11260.7</v>
      </c>
      <c r="N38" s="70">
        <v>20211.3</v>
      </c>
      <c r="O38" s="70">
        <v>4993.5</v>
      </c>
      <c r="P38" s="70">
        <v>142841.60000000001</v>
      </c>
      <c r="Q38" s="72"/>
    </row>
    <row r="40" spans="1:17" x14ac:dyDescent="0.25">
      <c r="D40" s="33"/>
    </row>
    <row r="41" spans="1:17" x14ac:dyDescent="0.25">
      <c r="D41" s="33"/>
    </row>
    <row r="44" spans="1:17" x14ac:dyDescent="0.25">
      <c r="F44" s="33"/>
    </row>
    <row r="45" spans="1:17" x14ac:dyDescent="0.25">
      <c r="F45" s="33"/>
    </row>
  </sheetData>
  <mergeCells count="1">
    <mergeCell ref="A4:B4"/>
  </mergeCells>
  <pageMargins left="0.7" right="0.7" top="0.75" bottom="0.75" header="0.3" footer="0.3"/>
  <pageSetup paperSize="9" scale="6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49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2851562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123</v>
      </c>
      <c r="B3" s="91"/>
      <c r="C3" s="91"/>
      <c r="D3" s="91" t="s">
        <v>124</v>
      </c>
      <c r="E3" s="91"/>
      <c r="F3" s="91" t="s">
        <v>124</v>
      </c>
      <c r="G3" s="91"/>
      <c r="H3" s="15">
        <v>330</v>
      </c>
      <c r="I3" s="90" t="s">
        <v>125</v>
      </c>
      <c r="J3" s="90"/>
      <c r="K3" s="90" t="s">
        <v>126</v>
      </c>
      <c r="L3" s="90"/>
      <c r="M3" s="97" t="s">
        <v>127</v>
      </c>
      <c r="N3" s="97"/>
      <c r="O3" s="91" t="s">
        <v>128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129</v>
      </c>
      <c r="G4" s="91"/>
      <c r="H4" s="15">
        <v>60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130</v>
      </c>
      <c r="G5" s="91"/>
      <c r="H5" s="15">
        <v>125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 t="s">
        <v>131</v>
      </c>
      <c r="G6" s="91"/>
      <c r="H6" s="15">
        <v>65</v>
      </c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 t="s">
        <v>128</v>
      </c>
      <c r="G7" s="91"/>
      <c r="H7" s="15">
        <v>368</v>
      </c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36" customHeight="1" x14ac:dyDescent="0.3">
      <c r="A8" s="91"/>
      <c r="B8" s="91"/>
      <c r="C8" s="91"/>
      <c r="D8" s="91"/>
      <c r="E8" s="91"/>
      <c r="F8" s="91" t="s">
        <v>132</v>
      </c>
      <c r="G8" s="91"/>
      <c r="H8" s="15">
        <v>292</v>
      </c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2.7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>
        <v>17</v>
      </c>
      <c r="K12" s="3">
        <v>15</v>
      </c>
      <c r="L12" s="3">
        <v>15</v>
      </c>
      <c r="M12" s="3">
        <v>15</v>
      </c>
      <c r="N12" s="3">
        <v>10</v>
      </c>
      <c r="O12" s="3">
        <v>10</v>
      </c>
      <c r="P12" s="3">
        <v>10</v>
      </c>
      <c r="Q12" s="3">
        <f>SUM(J12:P12)</f>
        <v>92</v>
      </c>
      <c r="R12" s="3"/>
      <c r="S12" s="3">
        <f>Q12</f>
        <v>92</v>
      </c>
      <c r="T12" s="3">
        <f>S12/7</f>
        <v>13.142857142857142</v>
      </c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>
        <f t="shared" ref="S13:S16" si="0">Q13</f>
        <v>0</v>
      </c>
      <c r="T13" s="3">
        <f t="shared" ref="T13:T15" si="1">S13/7</f>
        <v>0</v>
      </c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>
        <v>50</v>
      </c>
      <c r="K14" s="3">
        <v>20</v>
      </c>
      <c r="L14" s="3">
        <v>20</v>
      </c>
      <c r="M14" s="3"/>
      <c r="N14" s="3"/>
      <c r="O14" s="3"/>
      <c r="P14" s="3"/>
      <c r="Q14" s="3">
        <v>90</v>
      </c>
      <c r="R14" s="3"/>
      <c r="S14" s="3">
        <f t="shared" si="0"/>
        <v>90</v>
      </c>
      <c r="T14" s="3">
        <f>S14/3</f>
        <v>30</v>
      </c>
    </row>
    <row r="15" spans="1:20" ht="16.5" x14ac:dyDescent="0.25">
      <c r="A15" s="9">
        <v>5</v>
      </c>
      <c r="B15" s="86" t="s">
        <v>36</v>
      </c>
      <c r="C15" s="86"/>
      <c r="D15" s="86"/>
      <c r="E15" s="86"/>
      <c r="F15" s="86"/>
      <c r="G15" s="86"/>
      <c r="H15" s="86"/>
      <c r="I15" s="22" t="s">
        <v>267</v>
      </c>
      <c r="J15" s="3">
        <v>10</v>
      </c>
      <c r="K15" s="3">
        <v>10</v>
      </c>
      <c r="L15" s="3">
        <v>10</v>
      </c>
      <c r="M15" s="3">
        <v>10</v>
      </c>
      <c r="N15" s="3">
        <v>10</v>
      </c>
      <c r="O15" s="3">
        <v>10</v>
      </c>
      <c r="P15" s="3">
        <v>10</v>
      </c>
      <c r="Q15" s="3">
        <v>70</v>
      </c>
      <c r="R15" s="3"/>
      <c r="S15" s="3">
        <f t="shared" si="0"/>
        <v>70</v>
      </c>
      <c r="T15" s="3">
        <f t="shared" si="1"/>
        <v>10</v>
      </c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>
        <f t="shared" si="0"/>
        <v>0</v>
      </c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v>14</v>
      </c>
      <c r="R22" s="6">
        <v>7</v>
      </c>
      <c r="S22" s="3">
        <f>Q22*R22</f>
        <v>98</v>
      </c>
      <c r="T22" s="3">
        <f>S22/7</f>
        <v>14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2">Q23*R23</f>
        <v>5</v>
      </c>
      <c r="T23" s="3">
        <f t="shared" ref="T23:T59" si="3">S23/7</f>
        <v>0.7142857142857143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14</v>
      </c>
      <c r="R24" s="6">
        <v>0.6</v>
      </c>
      <c r="S24" s="3">
        <f t="shared" si="2"/>
        <v>8.4</v>
      </c>
      <c r="T24" s="3">
        <f t="shared" si="3"/>
        <v>1.2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>
        <f t="shared" si="2"/>
        <v>8</v>
      </c>
      <c r="T25" s="3">
        <f t="shared" si="3"/>
        <v>1.1428571428571428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>
        <v>2</v>
      </c>
      <c r="K26" s="3"/>
      <c r="L26" s="3">
        <v>2</v>
      </c>
      <c r="M26" s="3"/>
      <c r="N26" s="3"/>
      <c r="O26" s="3"/>
      <c r="P26" s="3">
        <v>2</v>
      </c>
      <c r="Q26" s="3">
        <v>6</v>
      </c>
      <c r="R26" s="6">
        <v>0.7</v>
      </c>
      <c r="S26" s="3">
        <f t="shared" si="2"/>
        <v>4.1999999999999993</v>
      </c>
      <c r="T26" s="3">
        <f t="shared" si="3"/>
        <v>0.59999999999999987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>
        <f t="shared" si="2"/>
        <v>0</v>
      </c>
      <c r="T27" s="3">
        <f t="shared" si="3"/>
        <v>0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2"/>
        <v>0</v>
      </c>
      <c r="T28" s="3">
        <f t="shared" si="3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>
        <f t="shared" si="2"/>
        <v>0</v>
      </c>
      <c r="T29" s="3">
        <f t="shared" si="3"/>
        <v>0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2"/>
        <v>0</v>
      </c>
      <c r="T30" s="3">
        <f t="shared" si="3"/>
        <v>0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/>
      <c r="M31" s="3"/>
      <c r="N31" s="3"/>
      <c r="O31" s="3"/>
      <c r="P31" s="3"/>
      <c r="Q31" s="3">
        <v>1</v>
      </c>
      <c r="R31" s="6">
        <v>1</v>
      </c>
      <c r="S31" s="3">
        <f t="shared" si="2"/>
        <v>1</v>
      </c>
      <c r="T31" s="3">
        <f t="shared" si="3"/>
        <v>0.14285714285714285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>
        <f t="shared" si="2"/>
        <v>0</v>
      </c>
      <c r="T32" s="3">
        <f t="shared" si="3"/>
        <v>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2"/>
        <v>0</v>
      </c>
      <c r="T33" s="3">
        <f t="shared" si="3"/>
        <v>0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2"/>
        <v>0</v>
      </c>
      <c r="T34" s="3">
        <f t="shared" si="3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>
        <v>1</v>
      </c>
      <c r="K35" s="3"/>
      <c r="L35" s="3"/>
      <c r="M35" s="3"/>
      <c r="N35" s="3"/>
      <c r="O35" s="3"/>
      <c r="P35" s="3"/>
      <c r="Q35" s="3">
        <v>1</v>
      </c>
      <c r="R35" s="7">
        <v>40</v>
      </c>
      <c r="S35" s="3">
        <f t="shared" si="2"/>
        <v>40</v>
      </c>
      <c r="T35" s="3">
        <f t="shared" si="3"/>
        <v>5.7142857142857144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21</v>
      </c>
      <c r="R36" s="6">
        <v>2.5</v>
      </c>
      <c r="S36" s="3">
        <f t="shared" si="2"/>
        <v>52.5</v>
      </c>
      <c r="T36" s="3">
        <f t="shared" si="3"/>
        <v>7.5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2"/>
        <v>0</v>
      </c>
      <c r="T37" s="3">
        <f t="shared" si="3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>
        <v>2</v>
      </c>
      <c r="K38" s="3"/>
      <c r="L38" s="3"/>
      <c r="M38" s="3"/>
      <c r="N38" s="3"/>
      <c r="O38" s="3"/>
      <c r="P38" s="3"/>
      <c r="Q38" s="3">
        <v>2</v>
      </c>
      <c r="R38" s="6">
        <v>2.5</v>
      </c>
      <c r="S38" s="3">
        <f t="shared" si="2"/>
        <v>5</v>
      </c>
      <c r="T38" s="3">
        <f t="shared" si="3"/>
        <v>0.7142857142857143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>
        <v>1</v>
      </c>
      <c r="K39" s="3"/>
      <c r="L39" s="3"/>
      <c r="M39" s="3"/>
      <c r="N39" s="3"/>
      <c r="O39" s="3"/>
      <c r="P39" s="3"/>
      <c r="Q39" s="3">
        <v>1</v>
      </c>
      <c r="R39" s="7">
        <v>70</v>
      </c>
      <c r="S39" s="3">
        <f t="shared" si="2"/>
        <v>70</v>
      </c>
      <c r="T39" s="3">
        <f t="shared" si="3"/>
        <v>10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2"/>
        <v>0</v>
      </c>
      <c r="T40" s="3">
        <f t="shared" si="3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3">
        <f>S41/7</f>
        <v>0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/>
      <c r="K42" s="3"/>
      <c r="L42" s="3"/>
      <c r="M42" s="3"/>
      <c r="N42" s="3"/>
      <c r="O42" s="3"/>
      <c r="P42" s="3"/>
      <c r="Q42" s="3"/>
      <c r="R42" s="6">
        <v>0.1</v>
      </c>
      <c r="S42" s="3">
        <f>Q42*R42</f>
        <v>0</v>
      </c>
      <c r="T42" s="3">
        <f t="shared" si="3"/>
        <v>0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>
        <f t="shared" ref="S43:S59" si="4">Q43*R43</f>
        <v>0</v>
      </c>
      <c r="T43" s="3">
        <f t="shared" si="3"/>
        <v>0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>
        <f t="shared" si="4"/>
        <v>6</v>
      </c>
      <c r="T44" s="3">
        <f t="shared" si="3"/>
        <v>0.8571428571428571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4"/>
        <v>0</v>
      </c>
      <c r="T45" s="3">
        <f t="shared" si="3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2</v>
      </c>
      <c r="K46" s="3"/>
      <c r="L46" s="3">
        <v>2</v>
      </c>
      <c r="M46" s="3"/>
      <c r="N46" s="3">
        <v>2</v>
      </c>
      <c r="O46" s="3"/>
      <c r="P46" s="3">
        <v>2</v>
      </c>
      <c r="Q46" s="3">
        <v>8</v>
      </c>
      <c r="R46" s="6">
        <v>2</v>
      </c>
      <c r="S46" s="3">
        <f t="shared" si="4"/>
        <v>16</v>
      </c>
      <c r="T46" s="3">
        <f t="shared" si="3"/>
        <v>2.2857142857142856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>
        <f t="shared" si="4"/>
        <v>0</v>
      </c>
      <c r="T47" s="3">
        <f t="shared" si="3"/>
        <v>0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4"/>
        <v>0</v>
      </c>
      <c r="T48" s="3">
        <f t="shared" si="3"/>
        <v>0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>
        <f t="shared" si="4"/>
        <v>0</v>
      </c>
      <c r="T49" s="3">
        <f t="shared" si="3"/>
        <v>0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1</v>
      </c>
      <c r="K50" s="3"/>
      <c r="L50" s="3"/>
      <c r="M50" s="3">
        <v>1</v>
      </c>
      <c r="N50" s="3"/>
      <c r="O50" s="3">
        <v>1</v>
      </c>
      <c r="P50" s="3"/>
      <c r="Q50" s="3">
        <v>3</v>
      </c>
      <c r="R50" s="6">
        <v>1.5</v>
      </c>
      <c r="S50" s="3">
        <f t="shared" si="4"/>
        <v>4.5</v>
      </c>
      <c r="T50" s="3">
        <f t="shared" si="3"/>
        <v>0.6428571428571429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1</v>
      </c>
      <c r="K51" s="3"/>
      <c r="L51" s="3">
        <v>1</v>
      </c>
      <c r="M51" s="3"/>
      <c r="N51" s="3">
        <v>1</v>
      </c>
      <c r="O51" s="3"/>
      <c r="P51" s="3">
        <v>1</v>
      </c>
      <c r="Q51" s="3">
        <v>4</v>
      </c>
      <c r="R51" s="6">
        <f>5.8/500</f>
        <v>1.1599999999999999E-2</v>
      </c>
      <c r="S51" s="3">
        <f t="shared" si="4"/>
        <v>4.6399999999999997E-2</v>
      </c>
      <c r="T51" s="3">
        <f t="shared" si="3"/>
        <v>6.6285714285714281E-3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4"/>
        <v>0</v>
      </c>
      <c r="T52" s="3">
        <f t="shared" si="3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>
        <f t="shared" si="4"/>
        <v>14</v>
      </c>
      <c r="T53" s="3">
        <f t="shared" si="3"/>
        <v>2</v>
      </c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3">
        <v>6</v>
      </c>
      <c r="K54" s="3"/>
      <c r="L54" s="3"/>
      <c r="M54" s="3"/>
      <c r="N54" s="3"/>
      <c r="O54" s="3"/>
      <c r="P54" s="3"/>
      <c r="Q54" s="3">
        <v>6</v>
      </c>
      <c r="R54" s="7">
        <v>1</v>
      </c>
      <c r="S54" s="3">
        <f t="shared" si="4"/>
        <v>6</v>
      </c>
      <c r="T54" s="3">
        <f t="shared" si="3"/>
        <v>0.8571428571428571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>
        <v>5</v>
      </c>
      <c r="K55" s="3"/>
      <c r="L55" s="3"/>
      <c r="M55" s="3"/>
      <c r="N55" s="3">
        <v>5</v>
      </c>
      <c r="O55" s="3"/>
      <c r="P55" s="3"/>
      <c r="Q55" s="3">
        <v>10</v>
      </c>
      <c r="R55" s="6">
        <v>3</v>
      </c>
      <c r="S55" s="3">
        <f t="shared" si="4"/>
        <v>30</v>
      </c>
      <c r="T55" s="3">
        <f t="shared" si="3"/>
        <v>4.2857142857142856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4"/>
        <v>0</v>
      </c>
      <c r="T56" s="3">
        <f t="shared" si="3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4"/>
        <v>0</v>
      </c>
      <c r="T57" s="3">
        <f t="shared" si="3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4"/>
        <v>0</v>
      </c>
      <c r="T58" s="3">
        <f t="shared" si="3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4"/>
        <v>0</v>
      </c>
      <c r="T59" s="3">
        <f t="shared" si="3"/>
        <v>0</v>
      </c>
    </row>
    <row r="60" spans="1:20" ht="16.5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/>
      <c r="C61" s="88"/>
      <c r="D61" s="88"/>
      <c r="E61" s="88"/>
      <c r="F61" s="88"/>
      <c r="G61" s="88"/>
      <c r="H61" s="89"/>
      <c r="I61" s="13" t="s">
        <v>4</v>
      </c>
      <c r="J61" s="3"/>
      <c r="K61" s="3"/>
      <c r="L61" s="3"/>
      <c r="M61" s="3"/>
      <c r="N61" s="3"/>
      <c r="O61" s="3"/>
      <c r="P61" s="3"/>
      <c r="Q61" s="3"/>
      <c r="R61" s="8"/>
      <c r="S61" s="3">
        <f>Q61*R61</f>
        <v>0</v>
      </c>
      <c r="T61" s="3"/>
    </row>
    <row r="62" spans="1:20" ht="16.5" x14ac:dyDescent="0.25">
      <c r="A62" s="9">
        <v>52</v>
      </c>
      <c r="B62" s="87"/>
      <c r="C62" s="88"/>
      <c r="D62" s="88"/>
      <c r="E62" s="88"/>
      <c r="F62" s="88"/>
      <c r="G62" s="88"/>
      <c r="H62" s="89"/>
      <c r="I62" s="13" t="s">
        <v>4</v>
      </c>
      <c r="J62" s="3"/>
      <c r="K62" s="3"/>
      <c r="L62" s="3"/>
      <c r="M62" s="3"/>
      <c r="N62" s="3"/>
      <c r="O62" s="3"/>
      <c r="P62" s="3"/>
      <c r="Q62" s="3"/>
      <c r="R62" s="8"/>
      <c r="S62" s="3">
        <f>Q62*R62</f>
        <v>0</v>
      </c>
      <c r="T62" s="3"/>
    </row>
    <row r="63" spans="1:20" ht="16.5" x14ac:dyDescent="0.25">
      <c r="A63" s="9">
        <v>53</v>
      </c>
      <c r="B63" s="87"/>
      <c r="C63" s="88"/>
      <c r="D63" s="88"/>
      <c r="E63" s="88"/>
      <c r="F63" s="88"/>
      <c r="G63" s="88"/>
      <c r="H63" s="89"/>
      <c r="I63" s="13" t="s">
        <v>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6.5" x14ac:dyDescent="0.25">
      <c r="A64" s="9">
        <v>54</v>
      </c>
      <c r="B64" s="87"/>
      <c r="C64" s="88"/>
      <c r="D64" s="88"/>
      <c r="E64" s="88"/>
      <c r="F64" s="88"/>
      <c r="G64" s="88"/>
      <c r="H64" s="89"/>
      <c r="I64" s="13" t="s">
        <v>4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13" t="s">
        <v>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6.5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/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R63" sqref="R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7109375" style="26" customWidth="1"/>
    <col min="19" max="20" width="11.7109375" style="1" customWidth="1"/>
    <col min="21" max="16384" width="9.140625" style="1"/>
  </cols>
  <sheetData>
    <row r="1" spans="1:20" ht="35.1" customHeight="1" x14ac:dyDescent="0.25">
      <c r="A1" s="100" t="s">
        <v>240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141</v>
      </c>
      <c r="E3" s="91"/>
      <c r="F3" s="91" t="s">
        <v>141</v>
      </c>
      <c r="G3" s="91"/>
      <c r="H3" s="15">
        <v>1470</v>
      </c>
      <c r="I3" s="90" t="s">
        <v>142</v>
      </c>
      <c r="J3" s="90"/>
      <c r="K3" s="90" t="s">
        <v>143</v>
      </c>
      <c r="L3" s="90"/>
      <c r="M3" s="97" t="s">
        <v>144</v>
      </c>
      <c r="N3" s="97"/>
      <c r="O3" s="91" t="s">
        <v>141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145</v>
      </c>
      <c r="G4" s="91"/>
      <c r="H4" s="15">
        <v>810</v>
      </c>
      <c r="I4" s="90" t="s">
        <v>146</v>
      </c>
      <c r="J4" s="90"/>
      <c r="K4" s="90" t="s">
        <v>147</v>
      </c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148</v>
      </c>
      <c r="G5" s="91"/>
      <c r="H5" s="15">
        <v>790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 t="s">
        <v>149</v>
      </c>
      <c r="G6" s="91"/>
      <c r="H6" s="15">
        <v>260</v>
      </c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 t="s">
        <v>150</v>
      </c>
      <c r="G7" s="91"/>
      <c r="H7" s="15">
        <v>180</v>
      </c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 t="s">
        <v>151</v>
      </c>
      <c r="G8" s="91"/>
      <c r="H8" s="15">
        <v>138</v>
      </c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0.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25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/>
      <c r="K12" s="3"/>
      <c r="L12" s="3"/>
      <c r="M12" s="3"/>
      <c r="N12" s="3"/>
      <c r="O12" s="3"/>
      <c r="P12" s="3"/>
      <c r="Q12" s="3">
        <v>700</v>
      </c>
      <c r="R12" s="24"/>
      <c r="S12" s="3">
        <f>Q12</f>
        <v>700</v>
      </c>
      <c r="T12" s="3">
        <f>S12/12</f>
        <v>58.333333333333336</v>
      </c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24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/>
      <c r="K14" s="3"/>
      <c r="L14" s="3"/>
      <c r="M14" s="3"/>
      <c r="N14" s="3"/>
      <c r="O14" s="3"/>
      <c r="P14" s="3"/>
      <c r="Q14" s="3"/>
      <c r="R14" s="24"/>
      <c r="S14" s="3"/>
      <c r="T14" s="3"/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/>
      <c r="L15" s="3"/>
      <c r="M15" s="3"/>
      <c r="N15" s="3"/>
      <c r="O15" s="3"/>
      <c r="P15" s="3"/>
      <c r="Q15" s="3"/>
      <c r="R15" s="24"/>
      <c r="S15" s="3"/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24"/>
      <c r="S16" s="3"/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25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>
        <v>20</v>
      </c>
      <c r="K18" s="3">
        <v>20</v>
      </c>
      <c r="L18" s="3">
        <v>20</v>
      </c>
      <c r="M18" s="3">
        <v>20</v>
      </c>
      <c r="N18" s="3">
        <v>20</v>
      </c>
      <c r="O18" s="3">
        <v>20</v>
      </c>
      <c r="P18" s="3">
        <v>20</v>
      </c>
      <c r="Q18" s="3">
        <v>140</v>
      </c>
      <c r="R18" s="24"/>
      <c r="S18" s="3">
        <f>Q18</f>
        <v>140</v>
      </c>
      <c r="T18" s="3">
        <f>S18/7</f>
        <v>20</v>
      </c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10</v>
      </c>
      <c r="K19" s="3">
        <v>10</v>
      </c>
      <c r="L19" s="3">
        <v>10</v>
      </c>
      <c r="M19" s="3">
        <v>10</v>
      </c>
      <c r="N19" s="3">
        <v>10</v>
      </c>
      <c r="O19" s="3">
        <v>10</v>
      </c>
      <c r="P19" s="3">
        <v>10</v>
      </c>
      <c r="Q19" s="3">
        <v>70</v>
      </c>
      <c r="R19" s="24"/>
      <c r="S19" s="3">
        <v>70</v>
      </c>
      <c r="T19" s="3">
        <f>S19/7</f>
        <v>10</v>
      </c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24"/>
      <c r="S20" s="3"/>
      <c r="T20" s="3">
        <f t="shared" ref="T20:T59" si="0">S20/7</f>
        <v>0</v>
      </c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25"/>
      <c r="S21" s="19"/>
      <c r="T21" s="3">
        <f t="shared" si="0"/>
        <v>0</v>
      </c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>
        <v>1</v>
      </c>
      <c r="K22" s="3">
        <v>1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7</v>
      </c>
      <c r="R22" s="6">
        <v>7</v>
      </c>
      <c r="S22" s="3">
        <f>Q22*R22</f>
        <v>49</v>
      </c>
      <c r="T22" s="3">
        <f t="shared" si="0"/>
        <v>7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1">Q23*R23</f>
        <v>5</v>
      </c>
      <c r="T23" s="3">
        <f t="shared" si="0"/>
        <v>0.7142857142857143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7</v>
      </c>
      <c r="R24" s="6">
        <v>0.6</v>
      </c>
      <c r="S24" s="3">
        <f t="shared" si="1"/>
        <v>4.2</v>
      </c>
      <c r="T24" s="3">
        <f t="shared" si="0"/>
        <v>0.6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/>
      <c r="K25" s="3"/>
      <c r="L25" s="3"/>
      <c r="M25" s="3"/>
      <c r="N25" s="3"/>
      <c r="O25" s="3"/>
      <c r="P25" s="3"/>
      <c r="Q25" s="3"/>
      <c r="R25" s="6">
        <v>8</v>
      </c>
      <c r="S25" s="3">
        <f t="shared" si="1"/>
        <v>0</v>
      </c>
      <c r="T25" s="3">
        <f t="shared" si="0"/>
        <v>0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7</v>
      </c>
      <c r="R26" s="6">
        <v>0.7</v>
      </c>
      <c r="S26" s="3">
        <f t="shared" si="1"/>
        <v>4.8999999999999995</v>
      </c>
      <c r="T26" s="3">
        <f t="shared" si="0"/>
        <v>0.7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>
        <v>2</v>
      </c>
      <c r="K27" s="3">
        <v>2</v>
      </c>
      <c r="L27" s="3">
        <v>2</v>
      </c>
      <c r="M27" s="3">
        <v>2</v>
      </c>
      <c r="N27" s="3">
        <v>2</v>
      </c>
      <c r="O27" s="3">
        <v>2</v>
      </c>
      <c r="P27" s="3">
        <v>2</v>
      </c>
      <c r="Q27" s="3">
        <v>14</v>
      </c>
      <c r="R27" s="6">
        <v>1.9</v>
      </c>
      <c r="S27" s="3">
        <f t="shared" si="1"/>
        <v>26.599999999999998</v>
      </c>
      <c r="T27" s="3">
        <f t="shared" si="0"/>
        <v>3.8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>
        <v>1</v>
      </c>
      <c r="K28" s="3"/>
      <c r="L28" s="3">
        <v>1</v>
      </c>
      <c r="M28" s="3"/>
      <c r="N28" s="3">
        <v>1</v>
      </c>
      <c r="O28" s="3"/>
      <c r="P28" s="3">
        <v>1</v>
      </c>
      <c r="Q28" s="3">
        <v>4</v>
      </c>
      <c r="R28" s="6">
        <v>6.75</v>
      </c>
      <c r="S28" s="3">
        <f t="shared" si="1"/>
        <v>27</v>
      </c>
      <c r="T28" s="3">
        <f t="shared" si="0"/>
        <v>3.8571428571428572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>
        <v>1</v>
      </c>
      <c r="K29" s="3"/>
      <c r="L29" s="3"/>
      <c r="M29" s="3"/>
      <c r="N29" s="3"/>
      <c r="O29" s="3"/>
      <c r="P29" s="3"/>
      <c r="Q29" s="3">
        <v>1</v>
      </c>
      <c r="R29" s="6">
        <v>1.5</v>
      </c>
      <c r="S29" s="3">
        <f t="shared" si="1"/>
        <v>1.5</v>
      </c>
      <c r="T29" s="3">
        <f t="shared" si="0"/>
        <v>0.21428571428571427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>
        <v>1</v>
      </c>
      <c r="K30" s="3"/>
      <c r="L30" s="3"/>
      <c r="M30" s="3"/>
      <c r="N30" s="3"/>
      <c r="O30" s="3"/>
      <c r="P30" s="3"/>
      <c r="Q30" s="3">
        <v>1</v>
      </c>
      <c r="R30" s="6">
        <v>15</v>
      </c>
      <c r="S30" s="3">
        <f t="shared" si="1"/>
        <v>15</v>
      </c>
      <c r="T30" s="3">
        <f t="shared" si="0"/>
        <v>2.1428571428571428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/>
      <c r="M31" s="3"/>
      <c r="N31" s="3"/>
      <c r="O31" s="3"/>
      <c r="P31" s="3"/>
      <c r="Q31" s="3">
        <v>1</v>
      </c>
      <c r="R31" s="6">
        <v>1</v>
      </c>
      <c r="S31" s="3">
        <f t="shared" si="1"/>
        <v>1</v>
      </c>
      <c r="T31" s="3">
        <f t="shared" si="0"/>
        <v>0.14285714285714285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>
        <f t="shared" si="1"/>
        <v>0</v>
      </c>
      <c r="T32" s="3">
        <f t="shared" si="0"/>
        <v>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1"/>
        <v>0</v>
      </c>
      <c r="T33" s="3">
        <f t="shared" si="0"/>
        <v>0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1"/>
        <v>0</v>
      </c>
      <c r="T34" s="3">
        <f t="shared" si="0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>
        <f t="shared" si="1"/>
        <v>0</v>
      </c>
      <c r="T35" s="3">
        <f t="shared" si="0"/>
        <v>0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>
        <f t="shared" si="1"/>
        <v>0</v>
      </c>
      <c r="T36" s="3">
        <f t="shared" si="0"/>
        <v>0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1"/>
        <v>0</v>
      </c>
      <c r="T37" s="3">
        <f t="shared" si="0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>
        <f t="shared" si="1"/>
        <v>0</v>
      </c>
      <c r="T38" s="3">
        <f t="shared" si="0"/>
        <v>0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>
        <f t="shared" si="1"/>
        <v>0</v>
      </c>
      <c r="T39" s="3">
        <f t="shared" si="0"/>
        <v>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1"/>
        <v>0</v>
      </c>
      <c r="T40" s="3">
        <f t="shared" si="0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25"/>
      <c r="S41" s="19"/>
      <c r="T41" s="3">
        <f t="shared" si="0"/>
        <v>0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>
        <v>6</v>
      </c>
      <c r="K42" s="3">
        <v>6</v>
      </c>
      <c r="L42" s="3">
        <v>6</v>
      </c>
      <c r="M42" s="3"/>
      <c r="N42" s="3">
        <v>6</v>
      </c>
      <c r="O42" s="3"/>
      <c r="P42" s="3">
        <v>6</v>
      </c>
      <c r="Q42" s="3">
        <v>30</v>
      </c>
      <c r="R42" s="6">
        <v>0.1</v>
      </c>
      <c r="S42" s="3">
        <f>Q42*R42</f>
        <v>3</v>
      </c>
      <c r="T42" s="3">
        <f t="shared" si="0"/>
        <v>0.42857142857142855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>
        <v>6</v>
      </c>
      <c r="K43" s="3"/>
      <c r="L43" s="3"/>
      <c r="M43" s="3"/>
      <c r="N43" s="3"/>
      <c r="O43" s="3"/>
      <c r="P43" s="3"/>
      <c r="Q43" s="3">
        <v>6</v>
      </c>
      <c r="R43" s="6">
        <v>1.9</v>
      </c>
      <c r="S43" s="3">
        <f t="shared" ref="S43:S59" si="2">Q43*R43</f>
        <v>11.399999999999999</v>
      </c>
      <c r="T43" s="3">
        <f t="shared" si="0"/>
        <v>1.6285714285714283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/>
      <c r="K44" s="3"/>
      <c r="L44" s="3"/>
      <c r="M44" s="3"/>
      <c r="N44" s="3"/>
      <c r="O44" s="3"/>
      <c r="P44" s="3"/>
      <c r="Q44" s="3"/>
      <c r="R44" s="6">
        <v>6</v>
      </c>
      <c r="S44" s="3">
        <f t="shared" si="2"/>
        <v>0</v>
      </c>
      <c r="T44" s="3">
        <f t="shared" si="0"/>
        <v>0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2"/>
        <v>0</v>
      </c>
      <c r="T45" s="3">
        <f t="shared" si="0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3</v>
      </c>
      <c r="K46" s="3"/>
      <c r="L46" s="3"/>
      <c r="M46" s="3"/>
      <c r="N46" s="3"/>
      <c r="O46" s="3"/>
      <c r="P46" s="3"/>
      <c r="Q46" s="3">
        <v>3</v>
      </c>
      <c r="R46" s="6">
        <v>2</v>
      </c>
      <c r="S46" s="3">
        <f t="shared" si="2"/>
        <v>6</v>
      </c>
      <c r="T46" s="3">
        <f t="shared" si="0"/>
        <v>0.8571428571428571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>
        <v>2</v>
      </c>
      <c r="K47" s="3"/>
      <c r="L47" s="3"/>
      <c r="M47" s="3"/>
      <c r="N47" s="3"/>
      <c r="O47" s="3"/>
      <c r="P47" s="3"/>
      <c r="Q47" s="3">
        <v>2</v>
      </c>
      <c r="R47" s="6">
        <v>0.8</v>
      </c>
      <c r="S47" s="3">
        <f t="shared" si="2"/>
        <v>1.6</v>
      </c>
      <c r="T47" s="3">
        <f t="shared" si="0"/>
        <v>0.22857142857142859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>
        <v>5</v>
      </c>
      <c r="K48" s="3"/>
      <c r="L48" s="3"/>
      <c r="M48" s="3"/>
      <c r="N48" s="3"/>
      <c r="O48" s="3"/>
      <c r="P48" s="3"/>
      <c r="Q48" s="3">
        <v>5</v>
      </c>
      <c r="R48" s="6">
        <v>0.15</v>
      </c>
      <c r="S48" s="3">
        <f t="shared" si="2"/>
        <v>0.75</v>
      </c>
      <c r="T48" s="3">
        <f t="shared" si="0"/>
        <v>0.10714285714285714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>
        <v>2</v>
      </c>
      <c r="K49" s="3"/>
      <c r="L49" s="3"/>
      <c r="M49" s="3"/>
      <c r="N49" s="3"/>
      <c r="O49" s="3"/>
      <c r="P49" s="3"/>
      <c r="Q49" s="3">
        <v>2</v>
      </c>
      <c r="R49" s="6">
        <v>0.3</v>
      </c>
      <c r="S49" s="3">
        <f t="shared" si="2"/>
        <v>0.6</v>
      </c>
      <c r="T49" s="3">
        <f t="shared" si="0"/>
        <v>8.5714285714285715E-2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2</v>
      </c>
      <c r="K50" s="3"/>
      <c r="L50" s="3"/>
      <c r="M50" s="3"/>
      <c r="N50" s="3"/>
      <c r="O50" s="3"/>
      <c r="P50" s="3"/>
      <c r="Q50" s="3">
        <v>2</v>
      </c>
      <c r="R50" s="6">
        <v>1.5</v>
      </c>
      <c r="S50" s="3">
        <f t="shared" si="2"/>
        <v>3</v>
      </c>
      <c r="T50" s="3">
        <f t="shared" si="0"/>
        <v>0.42857142857142855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500</v>
      </c>
      <c r="K51" s="3"/>
      <c r="L51" s="3">
        <v>500</v>
      </c>
      <c r="M51" s="3"/>
      <c r="N51" s="3"/>
      <c r="O51" s="3">
        <v>500</v>
      </c>
      <c r="P51" s="3"/>
      <c r="Q51" s="3">
        <f>SUM(J51:P51)</f>
        <v>1500</v>
      </c>
      <c r="R51" s="6">
        <f>5.8/500</f>
        <v>1.1599999999999999E-2</v>
      </c>
      <c r="S51" s="3">
        <f t="shared" si="2"/>
        <v>17.399999999999999</v>
      </c>
      <c r="T51" s="3">
        <f t="shared" si="0"/>
        <v>2.4857142857142853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2"/>
        <v>0</v>
      </c>
      <c r="T52" s="3">
        <f t="shared" si="0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/>
      <c r="K53" s="3"/>
      <c r="L53" s="3"/>
      <c r="M53" s="3"/>
      <c r="N53" s="3"/>
      <c r="O53" s="3"/>
      <c r="P53" s="3"/>
      <c r="Q53" s="3"/>
      <c r="R53" s="6">
        <v>0.1</v>
      </c>
      <c r="S53" s="3">
        <f t="shared" si="2"/>
        <v>0</v>
      </c>
      <c r="T53" s="3">
        <f t="shared" si="0"/>
        <v>0</v>
      </c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3"/>
      <c r="K54" s="3"/>
      <c r="L54" s="3"/>
      <c r="M54" s="3"/>
      <c r="N54" s="3"/>
      <c r="O54" s="3"/>
      <c r="P54" s="3"/>
      <c r="Q54" s="3"/>
      <c r="R54" s="7">
        <v>1</v>
      </c>
      <c r="S54" s="3">
        <f t="shared" si="2"/>
        <v>0</v>
      </c>
      <c r="T54" s="3">
        <f t="shared" si="0"/>
        <v>0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/>
      <c r="K55" s="3"/>
      <c r="L55" s="3"/>
      <c r="M55" s="3"/>
      <c r="N55" s="3"/>
      <c r="O55" s="3"/>
      <c r="P55" s="3"/>
      <c r="Q55" s="3"/>
      <c r="R55" s="6">
        <v>3</v>
      </c>
      <c r="S55" s="3">
        <f t="shared" si="2"/>
        <v>0</v>
      </c>
      <c r="T55" s="3">
        <f t="shared" si="0"/>
        <v>0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2"/>
        <v>0</v>
      </c>
      <c r="T56" s="3">
        <f t="shared" si="0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2"/>
        <v>0</v>
      </c>
      <c r="T57" s="3">
        <f t="shared" si="0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2"/>
        <v>0</v>
      </c>
      <c r="T58" s="3">
        <f t="shared" si="0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2"/>
        <v>0</v>
      </c>
      <c r="T59" s="3">
        <f t="shared" si="0"/>
        <v>0</v>
      </c>
    </row>
    <row r="60" spans="1:20" ht="16.5" customHeight="1" x14ac:dyDescent="0.25">
      <c r="A60" s="9">
        <v>50</v>
      </c>
      <c r="B60" s="98" t="s">
        <v>271</v>
      </c>
      <c r="C60" s="98"/>
      <c r="D60" s="98"/>
      <c r="E60" s="98"/>
      <c r="F60" s="98"/>
      <c r="G60" s="98"/>
      <c r="H60" s="98"/>
      <c r="I60" s="23"/>
      <c r="J60" s="19"/>
      <c r="K60" s="19"/>
      <c r="L60" s="19"/>
      <c r="M60" s="19"/>
      <c r="N60" s="19"/>
      <c r="O60" s="19"/>
      <c r="P60" s="19"/>
      <c r="Q60" s="19"/>
      <c r="R60" s="25"/>
      <c r="S60" s="19"/>
      <c r="T60" s="19"/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22" t="s">
        <v>267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22" t="s">
        <v>267</v>
      </c>
      <c r="J62" s="3"/>
      <c r="K62" s="3"/>
      <c r="L62" s="3"/>
      <c r="M62" s="3"/>
      <c r="N62" s="3"/>
      <c r="O62" s="3"/>
      <c r="P62" s="3"/>
      <c r="Q62" s="3">
        <v>1</v>
      </c>
      <c r="R62" s="8">
        <v>400</v>
      </c>
      <c r="S62" s="3">
        <f>Q62*R62</f>
        <v>400</v>
      </c>
      <c r="T62" s="3">
        <f t="shared" ref="T62:T64" si="3">S62</f>
        <v>400</v>
      </c>
    </row>
    <row r="63" spans="1:20" ht="16.5" x14ac:dyDescent="0.25">
      <c r="A63" s="9">
        <v>53</v>
      </c>
      <c r="B63" s="86" t="s">
        <v>272</v>
      </c>
      <c r="C63" s="86"/>
      <c r="D63" s="86"/>
      <c r="E63" s="86"/>
      <c r="F63" s="86"/>
      <c r="G63" s="86"/>
      <c r="H63" s="86"/>
      <c r="I63" s="22" t="s">
        <v>267</v>
      </c>
      <c r="J63" s="3"/>
      <c r="K63" s="3"/>
      <c r="L63" s="3"/>
      <c r="M63" s="3"/>
      <c r="N63" s="3"/>
      <c r="O63" s="3"/>
      <c r="P63" s="3"/>
      <c r="Q63" s="3">
        <v>3</v>
      </c>
      <c r="R63" s="8">
        <v>130</v>
      </c>
      <c r="S63" s="3">
        <f>Q63*R63</f>
        <v>390</v>
      </c>
      <c r="T63" s="3">
        <f t="shared" si="3"/>
        <v>390</v>
      </c>
    </row>
    <row r="64" spans="1:20" ht="16.5" x14ac:dyDescent="0.25">
      <c r="A64" s="9">
        <v>54</v>
      </c>
      <c r="B64" s="86" t="s">
        <v>273</v>
      </c>
      <c r="C64" s="86"/>
      <c r="D64" s="86"/>
      <c r="E64" s="86"/>
      <c r="F64" s="86"/>
      <c r="G64" s="86"/>
      <c r="H64" s="86"/>
      <c r="I64" s="22" t="s">
        <v>267</v>
      </c>
      <c r="J64" s="3"/>
      <c r="K64" s="3"/>
      <c r="L64" s="3"/>
      <c r="M64" s="3"/>
      <c r="N64" s="3"/>
      <c r="O64" s="3"/>
      <c r="P64" s="3"/>
      <c r="Q64" s="3">
        <v>1</v>
      </c>
      <c r="R64" s="8">
        <v>400</v>
      </c>
      <c r="S64" s="3">
        <f>Q64*R64</f>
        <v>400</v>
      </c>
      <c r="T64" s="3">
        <f t="shared" si="3"/>
        <v>400</v>
      </c>
    </row>
    <row r="65" spans="1:20" ht="16.5" x14ac:dyDescent="0.25">
      <c r="A65" s="9">
        <v>55</v>
      </c>
      <c r="B65" s="86"/>
      <c r="C65" s="86"/>
      <c r="D65" s="86"/>
      <c r="E65" s="86"/>
      <c r="F65" s="86"/>
      <c r="G65" s="86"/>
      <c r="H65" s="86"/>
      <c r="I65" s="22"/>
      <c r="J65" s="3"/>
      <c r="K65" s="3"/>
      <c r="L65" s="3"/>
      <c r="M65" s="3"/>
      <c r="N65" s="3"/>
      <c r="O65" s="3"/>
      <c r="P65" s="3"/>
      <c r="Q65" s="3"/>
      <c r="R65" s="8"/>
      <c r="S65" s="3"/>
      <c r="T65" s="3"/>
    </row>
    <row r="66" spans="1:20" ht="16.5" customHeight="1" x14ac:dyDescent="0.25">
      <c r="A66" s="9">
        <v>56</v>
      </c>
      <c r="B66" s="98" t="s">
        <v>245</v>
      </c>
      <c r="C66" s="98"/>
      <c r="D66" s="98"/>
      <c r="E66" s="98"/>
      <c r="F66" s="98"/>
      <c r="G66" s="98"/>
      <c r="H66" s="98"/>
      <c r="I66" s="23"/>
      <c r="J66" s="19"/>
      <c r="K66" s="19"/>
      <c r="L66" s="19"/>
      <c r="M66" s="19"/>
      <c r="N66" s="19"/>
      <c r="O66" s="19"/>
      <c r="P66" s="19"/>
      <c r="Q66" s="19"/>
      <c r="R66" s="25"/>
      <c r="S66" s="19"/>
      <c r="T66" s="19"/>
    </row>
    <row r="67" spans="1:20" ht="16.5" x14ac:dyDescent="0.25">
      <c r="A67" s="9">
        <v>57</v>
      </c>
      <c r="B67" s="86" t="s">
        <v>246</v>
      </c>
      <c r="C67" s="86"/>
      <c r="D67" s="86"/>
      <c r="E67" s="86"/>
      <c r="F67" s="86"/>
      <c r="G67" s="86"/>
      <c r="H67" s="86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6" t="s">
        <v>247</v>
      </c>
      <c r="C68" s="86"/>
      <c r="D68" s="86"/>
      <c r="E68" s="86"/>
      <c r="F68" s="86"/>
      <c r="G68" s="86"/>
      <c r="H68" s="86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6" t="s">
        <v>248</v>
      </c>
      <c r="C69" s="86"/>
      <c r="D69" s="86"/>
      <c r="E69" s="86"/>
      <c r="F69" s="86"/>
      <c r="G69" s="86"/>
      <c r="H69" s="86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6" t="s">
        <v>249</v>
      </c>
      <c r="C70" s="86"/>
      <c r="D70" s="86"/>
      <c r="E70" s="86"/>
      <c r="F70" s="86"/>
      <c r="G70" s="86"/>
      <c r="H70" s="86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6" t="s">
        <v>250</v>
      </c>
      <c r="C71" s="86"/>
      <c r="D71" s="86"/>
      <c r="E71" s="86"/>
      <c r="F71" s="86"/>
      <c r="G71" s="86"/>
      <c r="H71" s="86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6" t="s">
        <v>251</v>
      </c>
      <c r="C72" s="86"/>
      <c r="D72" s="86"/>
      <c r="E72" s="86"/>
      <c r="F72" s="86"/>
      <c r="G72" s="86"/>
      <c r="H72" s="86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6" t="s">
        <v>252</v>
      </c>
      <c r="C73" s="86"/>
      <c r="D73" s="86"/>
      <c r="E73" s="86"/>
      <c r="F73" s="86"/>
      <c r="G73" s="86"/>
      <c r="H73" s="86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6" t="s">
        <v>253</v>
      </c>
      <c r="C74" s="86"/>
      <c r="D74" s="86"/>
      <c r="E74" s="86"/>
      <c r="F74" s="86"/>
      <c r="G74" s="86"/>
      <c r="H74" s="86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customHeight="1" x14ac:dyDescent="0.25">
      <c r="A75" s="9">
        <v>65</v>
      </c>
      <c r="B75" s="98" t="s">
        <v>254</v>
      </c>
      <c r="C75" s="98"/>
      <c r="D75" s="98"/>
      <c r="E75" s="98"/>
      <c r="F75" s="98"/>
      <c r="G75" s="98"/>
      <c r="H75" s="98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6" t="s">
        <v>255</v>
      </c>
      <c r="C76" s="86"/>
      <c r="D76" s="86"/>
      <c r="E76" s="86"/>
      <c r="F76" s="86"/>
      <c r="G76" s="86"/>
      <c r="H76" s="86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6" t="s">
        <v>256</v>
      </c>
      <c r="C77" s="86"/>
      <c r="D77" s="86"/>
      <c r="E77" s="86"/>
      <c r="F77" s="86"/>
      <c r="G77" s="86"/>
      <c r="H77" s="86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6" t="s">
        <v>257</v>
      </c>
      <c r="C78" s="86"/>
      <c r="D78" s="86"/>
      <c r="E78" s="86"/>
      <c r="F78" s="86"/>
      <c r="G78" s="86"/>
      <c r="H78" s="86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6" t="s">
        <v>31</v>
      </c>
      <c r="C79" s="86"/>
      <c r="D79" s="86"/>
      <c r="E79" s="86"/>
      <c r="F79" s="86"/>
      <c r="G79" s="86"/>
      <c r="H79" s="86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6" t="s">
        <v>258</v>
      </c>
      <c r="C80" s="86"/>
      <c r="D80" s="86"/>
      <c r="E80" s="86"/>
      <c r="F80" s="86"/>
      <c r="G80" s="86"/>
      <c r="H80" s="86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6" t="s">
        <v>259</v>
      </c>
      <c r="C81" s="86"/>
      <c r="D81" s="86"/>
      <c r="E81" s="86"/>
      <c r="F81" s="86"/>
      <c r="G81" s="86"/>
      <c r="H81" s="86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6" t="s">
        <v>260</v>
      </c>
      <c r="C82" s="86"/>
      <c r="D82" s="86"/>
      <c r="E82" s="86"/>
      <c r="F82" s="86"/>
      <c r="G82" s="86"/>
      <c r="H82" s="86"/>
      <c r="I82" s="13" t="s">
        <v>4</v>
      </c>
      <c r="J82" s="3"/>
      <c r="K82" s="3"/>
      <c r="L82" s="3"/>
      <c r="M82" s="3"/>
      <c r="N82" s="3"/>
      <c r="O82" s="3"/>
      <c r="P82" s="3"/>
      <c r="Q82" s="3">
        <v>1</v>
      </c>
      <c r="R82" s="24">
        <v>40</v>
      </c>
      <c r="S82" s="3">
        <f t="shared" ref="S82:S87" si="4">Q82*R82</f>
        <v>40</v>
      </c>
      <c r="T82" s="3"/>
    </row>
    <row r="83" spans="1:20" ht="16.5" x14ac:dyDescent="0.25">
      <c r="A83" s="9">
        <v>73</v>
      </c>
      <c r="B83" s="86" t="s">
        <v>30</v>
      </c>
      <c r="C83" s="86"/>
      <c r="D83" s="86"/>
      <c r="E83" s="86"/>
      <c r="F83" s="86"/>
      <c r="G83" s="86"/>
      <c r="H83" s="86"/>
      <c r="I83" s="13" t="s">
        <v>4</v>
      </c>
      <c r="J83" s="3"/>
      <c r="K83" s="3"/>
      <c r="L83" s="3"/>
      <c r="M83" s="3"/>
      <c r="N83" s="3"/>
      <c r="O83" s="3"/>
      <c r="P83" s="3"/>
      <c r="Q83" s="3">
        <v>1</v>
      </c>
      <c r="R83" s="24">
        <v>1.5</v>
      </c>
      <c r="S83" s="3">
        <f t="shared" si="4"/>
        <v>1.5</v>
      </c>
      <c r="T83" s="3"/>
    </row>
    <row r="84" spans="1:20" ht="16.5" x14ac:dyDescent="0.25">
      <c r="A84" s="9">
        <v>74</v>
      </c>
      <c r="B84" s="86" t="s">
        <v>261</v>
      </c>
      <c r="C84" s="86"/>
      <c r="D84" s="86"/>
      <c r="E84" s="86"/>
      <c r="F84" s="86"/>
      <c r="G84" s="86"/>
      <c r="H84" s="86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customHeight="1" x14ac:dyDescent="0.25">
      <c r="A85" s="9">
        <v>75</v>
      </c>
      <c r="B85" s="99" t="s">
        <v>262</v>
      </c>
      <c r="C85" s="99"/>
      <c r="D85" s="99"/>
      <c r="E85" s="99"/>
      <c r="F85" s="99"/>
      <c r="G85" s="99"/>
      <c r="H85" s="99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6" t="s">
        <v>263</v>
      </c>
      <c r="C86" s="86"/>
      <c r="D86" s="86"/>
      <c r="E86" s="86"/>
      <c r="F86" s="86"/>
      <c r="G86" s="86"/>
      <c r="H86" s="86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6" t="s">
        <v>264</v>
      </c>
      <c r="C87" s="86"/>
      <c r="D87" s="86"/>
      <c r="E87" s="86"/>
      <c r="F87" s="86"/>
      <c r="G87" s="86"/>
      <c r="H87" s="86"/>
      <c r="I87" s="13" t="s">
        <v>4</v>
      </c>
      <c r="J87" s="3"/>
      <c r="K87" s="3"/>
      <c r="L87" s="3"/>
      <c r="M87" s="3"/>
      <c r="N87" s="3"/>
      <c r="O87" s="3"/>
      <c r="P87" s="3"/>
      <c r="Q87" s="3">
        <v>1</v>
      </c>
      <c r="R87" s="24">
        <v>20</v>
      </c>
      <c r="S87" s="3">
        <f t="shared" si="4"/>
        <v>20</v>
      </c>
      <c r="T87" s="3"/>
    </row>
    <row r="88" spans="1:20" ht="16.5" x14ac:dyDescent="0.25">
      <c r="A88" s="9">
        <v>78</v>
      </c>
      <c r="B88" s="86" t="s">
        <v>265</v>
      </c>
      <c r="C88" s="86"/>
      <c r="D88" s="86"/>
      <c r="E88" s="86"/>
      <c r="F88" s="86"/>
      <c r="G88" s="86"/>
      <c r="H88" s="86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1:T1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B61" sqref="B61:H61"/>
    </sheetView>
  </sheetViews>
  <sheetFormatPr defaultColWidth="9.140625" defaultRowHeight="15" x14ac:dyDescent="0.25"/>
  <cols>
    <col min="1" max="1" width="5.7109375" style="17" customWidth="1"/>
    <col min="2" max="2" width="10.140625" style="1" customWidth="1"/>
    <col min="3" max="3" width="11.28515625" style="1" customWidth="1"/>
    <col min="4" max="7" width="9.140625" style="1"/>
    <col min="8" max="8" width="9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4" style="1" customWidth="1"/>
    <col min="19" max="19" width="13.5703125" style="1" customWidth="1"/>
    <col min="20" max="20" width="13.28515625" style="1" customWidth="1"/>
    <col min="21" max="16384" width="9.140625" style="1"/>
  </cols>
  <sheetData>
    <row r="1" spans="1:20" ht="35.1" customHeight="1" thickBot="1" x14ac:dyDescent="0.3">
      <c r="A1" s="100" t="s">
        <v>240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s="2" customFormat="1" ht="65.25" customHeight="1" thickBot="1" x14ac:dyDescent="0.3">
      <c r="A2" s="118" t="s">
        <v>7</v>
      </c>
      <c r="B2" s="119"/>
      <c r="C2" s="120"/>
      <c r="D2" s="121" t="s">
        <v>8</v>
      </c>
      <c r="E2" s="120"/>
      <c r="F2" s="121" t="s">
        <v>9</v>
      </c>
      <c r="G2" s="120"/>
      <c r="H2" s="11" t="s">
        <v>10</v>
      </c>
      <c r="I2" s="106" t="s">
        <v>11</v>
      </c>
      <c r="J2" s="106"/>
      <c r="K2" s="106" t="s">
        <v>12</v>
      </c>
      <c r="L2" s="106"/>
      <c r="M2" s="106" t="s">
        <v>13</v>
      </c>
      <c r="N2" s="106"/>
      <c r="O2" s="106" t="s">
        <v>5</v>
      </c>
      <c r="P2" s="121"/>
      <c r="Q2" s="105" t="s">
        <v>14</v>
      </c>
      <c r="R2" s="106"/>
      <c r="S2" s="106"/>
      <c r="T2" s="107"/>
    </row>
    <row r="3" spans="1:20" ht="17.25" thickBot="1" x14ac:dyDescent="0.35">
      <c r="A3" s="133" t="s">
        <v>79</v>
      </c>
      <c r="B3" s="134"/>
      <c r="C3" s="135"/>
      <c r="D3" s="125" t="s">
        <v>152</v>
      </c>
      <c r="E3" s="139"/>
      <c r="F3" s="126" t="s">
        <v>153</v>
      </c>
      <c r="G3" s="129"/>
      <c r="H3" s="14">
        <v>868</v>
      </c>
      <c r="I3" s="90" t="s">
        <v>154</v>
      </c>
      <c r="J3" s="90"/>
      <c r="K3" s="90" t="s">
        <v>155</v>
      </c>
      <c r="L3" s="90"/>
      <c r="M3" s="122" t="s">
        <v>156</v>
      </c>
      <c r="N3" s="122"/>
      <c r="O3" s="124" t="s">
        <v>152</v>
      </c>
      <c r="P3" s="125"/>
      <c r="Q3" s="108"/>
      <c r="R3" s="109"/>
      <c r="S3" s="109"/>
      <c r="T3" s="110"/>
    </row>
    <row r="4" spans="1:20" ht="16.5" x14ac:dyDescent="0.3">
      <c r="A4" s="136"/>
      <c r="B4" s="137"/>
      <c r="C4" s="138"/>
      <c r="D4" s="126"/>
      <c r="E4" s="129"/>
      <c r="F4" s="126"/>
      <c r="G4" s="129"/>
      <c r="H4" s="12"/>
      <c r="I4" s="130" t="s">
        <v>164</v>
      </c>
      <c r="J4" s="130"/>
      <c r="K4" s="130" t="s">
        <v>165</v>
      </c>
      <c r="L4" s="130"/>
      <c r="M4" s="97"/>
      <c r="N4" s="97"/>
      <c r="O4" s="91"/>
      <c r="P4" s="126"/>
      <c r="Q4" s="111"/>
      <c r="R4" s="112"/>
      <c r="S4" s="112"/>
      <c r="T4" s="113"/>
    </row>
    <row r="5" spans="1:20" ht="16.5" x14ac:dyDescent="0.3">
      <c r="A5" s="136"/>
      <c r="B5" s="137"/>
      <c r="C5" s="138"/>
      <c r="D5" s="126"/>
      <c r="E5" s="129"/>
      <c r="F5" s="126"/>
      <c r="G5" s="129"/>
      <c r="H5" s="12"/>
      <c r="I5" s="90"/>
      <c r="J5" s="90"/>
      <c r="K5" s="90"/>
      <c r="L5" s="90"/>
      <c r="M5" s="97"/>
      <c r="N5" s="97"/>
      <c r="O5" s="91"/>
      <c r="P5" s="126"/>
      <c r="Q5" s="111"/>
      <c r="R5" s="112"/>
      <c r="S5" s="112"/>
      <c r="T5" s="113"/>
    </row>
    <row r="6" spans="1:20" ht="16.5" x14ac:dyDescent="0.3">
      <c r="A6" s="136"/>
      <c r="B6" s="137"/>
      <c r="C6" s="138"/>
      <c r="D6" s="126"/>
      <c r="E6" s="129"/>
      <c r="F6" s="126"/>
      <c r="G6" s="129"/>
      <c r="H6" s="12"/>
      <c r="I6" s="90"/>
      <c r="J6" s="90"/>
      <c r="K6" s="90"/>
      <c r="L6" s="90"/>
      <c r="M6" s="97"/>
      <c r="N6" s="97"/>
      <c r="O6" s="91"/>
      <c r="P6" s="126"/>
      <c r="Q6" s="111"/>
      <c r="R6" s="112"/>
      <c r="S6" s="112"/>
      <c r="T6" s="113"/>
    </row>
    <row r="7" spans="1:20" ht="16.5" x14ac:dyDescent="0.3">
      <c r="A7" s="136"/>
      <c r="B7" s="137"/>
      <c r="C7" s="138"/>
      <c r="D7" s="126"/>
      <c r="E7" s="129"/>
      <c r="F7" s="126"/>
      <c r="G7" s="129"/>
      <c r="H7" s="12"/>
      <c r="I7" s="90"/>
      <c r="J7" s="90"/>
      <c r="K7" s="90"/>
      <c r="L7" s="90"/>
      <c r="M7" s="97"/>
      <c r="N7" s="97"/>
      <c r="O7" s="91"/>
      <c r="P7" s="126"/>
      <c r="Q7" s="111"/>
      <c r="R7" s="112"/>
      <c r="S7" s="112"/>
      <c r="T7" s="113"/>
    </row>
    <row r="8" spans="1:20" ht="17.25" thickBot="1" x14ac:dyDescent="0.35">
      <c r="A8" s="136"/>
      <c r="B8" s="137"/>
      <c r="C8" s="138"/>
      <c r="D8" s="128"/>
      <c r="E8" s="131"/>
      <c r="F8" s="128"/>
      <c r="G8" s="131"/>
      <c r="H8" s="20"/>
      <c r="I8" s="132"/>
      <c r="J8" s="132"/>
      <c r="K8" s="132"/>
      <c r="L8" s="132"/>
      <c r="M8" s="123"/>
      <c r="N8" s="123"/>
      <c r="O8" s="127"/>
      <c r="P8" s="128"/>
      <c r="Q8" s="114"/>
      <c r="R8" s="115"/>
      <c r="S8" s="115"/>
      <c r="T8" s="116"/>
    </row>
    <row r="9" spans="1:20" ht="16.5" customHeight="1" x14ac:dyDescent="0.25">
      <c r="A9" s="140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117"/>
      <c r="R9" s="117" t="s">
        <v>243</v>
      </c>
      <c r="S9" s="117" t="s">
        <v>244</v>
      </c>
      <c r="T9" s="117" t="s">
        <v>242</v>
      </c>
    </row>
    <row r="10" spans="1:20" ht="51" customHeight="1" x14ac:dyDescent="0.25">
      <c r="A10" s="140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s="16" customFormat="1" ht="16.5" customHeight="1" x14ac:dyDescent="0.25">
      <c r="A11" s="18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18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>
        <v>60</v>
      </c>
      <c r="K12" s="3">
        <v>60</v>
      </c>
      <c r="L12" s="3">
        <v>60</v>
      </c>
      <c r="M12" s="3">
        <v>50</v>
      </c>
      <c r="N12" s="3">
        <v>40</v>
      </c>
      <c r="O12" s="3">
        <v>3</v>
      </c>
      <c r="P12" s="3">
        <v>3</v>
      </c>
      <c r="Q12" s="3">
        <f>SUM(J12:P12)</f>
        <v>276</v>
      </c>
      <c r="R12" s="3"/>
      <c r="S12" s="3">
        <v>276</v>
      </c>
      <c r="T12" s="3">
        <f>S12/7</f>
        <v>39.428571428571431</v>
      </c>
    </row>
    <row r="13" spans="1:20" ht="16.5" x14ac:dyDescent="0.25">
      <c r="A13" s="18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18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6.5" x14ac:dyDescent="0.25">
      <c r="A15" s="18">
        <v>5</v>
      </c>
      <c r="B15" s="86" t="s">
        <v>95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6.5" x14ac:dyDescent="0.25">
      <c r="A16" s="18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s="16" customFormat="1" ht="16.5" customHeight="1" x14ac:dyDescent="0.25">
      <c r="A17" s="18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18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18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10</v>
      </c>
      <c r="K19" s="3">
        <v>10</v>
      </c>
      <c r="L19" s="3">
        <v>5</v>
      </c>
      <c r="M19" s="3">
        <v>10</v>
      </c>
      <c r="N19" s="3">
        <v>8</v>
      </c>
      <c r="O19" s="3">
        <v>10</v>
      </c>
      <c r="P19" s="3">
        <v>10</v>
      </c>
      <c r="Q19" s="3">
        <f>SUM(J19:P19)</f>
        <v>63</v>
      </c>
      <c r="R19" s="3"/>
      <c r="S19" s="3">
        <v>63</v>
      </c>
      <c r="T19" s="3">
        <f>S19/7</f>
        <v>9</v>
      </c>
    </row>
    <row r="20" spans="1:20" ht="16.5" x14ac:dyDescent="0.25">
      <c r="A20" s="18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s="16" customFormat="1" ht="16.5" customHeight="1" x14ac:dyDescent="0.25">
      <c r="A21" s="18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18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/>
      <c r="K22" s="3"/>
      <c r="L22" s="3"/>
      <c r="M22" s="3"/>
      <c r="N22" s="3"/>
      <c r="O22" s="3"/>
      <c r="P22" s="3"/>
      <c r="Q22" s="3"/>
      <c r="R22" s="6">
        <v>7</v>
      </c>
      <c r="S22" s="3">
        <f>Q22*R22</f>
        <v>0</v>
      </c>
      <c r="T22" s="3">
        <f>S22/7</f>
        <v>0</v>
      </c>
    </row>
    <row r="23" spans="1:20" ht="16.5" x14ac:dyDescent="0.25">
      <c r="A23" s="18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0">Q23*R23</f>
        <v>5</v>
      </c>
      <c r="T23" s="3">
        <f t="shared" ref="T23:T59" si="1">S23/7</f>
        <v>0.7142857142857143</v>
      </c>
    </row>
    <row r="24" spans="1:20" ht="16.5" x14ac:dyDescent="0.25">
      <c r="A24" s="18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14</v>
      </c>
      <c r="R24" s="6">
        <v>0.6</v>
      </c>
      <c r="S24" s="3">
        <f t="shared" si="0"/>
        <v>8.4</v>
      </c>
      <c r="T24" s="3">
        <f t="shared" si="1"/>
        <v>1.2</v>
      </c>
    </row>
    <row r="25" spans="1:20" ht="16.5" x14ac:dyDescent="0.25">
      <c r="A25" s="18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/>
      <c r="K25" s="3"/>
      <c r="L25" s="3"/>
      <c r="M25" s="3"/>
      <c r="N25" s="3"/>
      <c r="O25" s="3"/>
      <c r="P25" s="3"/>
      <c r="Q25" s="3"/>
      <c r="R25" s="6">
        <v>8</v>
      </c>
      <c r="S25" s="3">
        <f t="shared" si="0"/>
        <v>0</v>
      </c>
      <c r="T25" s="3">
        <f t="shared" si="1"/>
        <v>0</v>
      </c>
    </row>
    <row r="26" spans="1:20" ht="16.5" x14ac:dyDescent="0.25">
      <c r="A26" s="18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>
        <v>2</v>
      </c>
      <c r="K26" s="3">
        <v>2</v>
      </c>
      <c r="L26" s="3">
        <v>2</v>
      </c>
      <c r="M26" s="3">
        <v>2</v>
      </c>
      <c r="N26" s="3">
        <v>2</v>
      </c>
      <c r="O26" s="3">
        <v>2</v>
      </c>
      <c r="P26" s="3">
        <v>2</v>
      </c>
      <c r="Q26" s="3">
        <v>14</v>
      </c>
      <c r="R26" s="6">
        <v>0.7</v>
      </c>
      <c r="S26" s="3">
        <f t="shared" si="0"/>
        <v>9.7999999999999989</v>
      </c>
      <c r="T26" s="3">
        <f t="shared" si="1"/>
        <v>1.4</v>
      </c>
    </row>
    <row r="27" spans="1:20" ht="16.5" x14ac:dyDescent="0.25">
      <c r="A27" s="18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>
        <v>6</v>
      </c>
      <c r="K27" s="3">
        <v>6</v>
      </c>
      <c r="L27" s="3">
        <v>6</v>
      </c>
      <c r="M27" s="3">
        <v>6</v>
      </c>
      <c r="N27" s="3">
        <v>6</v>
      </c>
      <c r="O27" s="3">
        <v>6</v>
      </c>
      <c r="P27" s="3">
        <v>6</v>
      </c>
      <c r="Q27" s="3">
        <v>42</v>
      </c>
      <c r="R27" s="6">
        <v>1.9</v>
      </c>
      <c r="S27" s="3">
        <f t="shared" si="0"/>
        <v>79.8</v>
      </c>
      <c r="T27" s="3">
        <f t="shared" si="1"/>
        <v>11.4</v>
      </c>
    </row>
    <row r="28" spans="1:20" ht="16.5" x14ac:dyDescent="0.25">
      <c r="A28" s="18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0"/>
        <v>0</v>
      </c>
      <c r="T28" s="3">
        <f t="shared" si="1"/>
        <v>0</v>
      </c>
    </row>
    <row r="29" spans="1:20" ht="16.5" x14ac:dyDescent="0.25">
      <c r="A29" s="18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>
        <v>2</v>
      </c>
      <c r="K29" s="3"/>
      <c r="L29" s="3"/>
      <c r="M29" s="3"/>
      <c r="N29" s="3"/>
      <c r="O29" s="3"/>
      <c r="P29" s="3"/>
      <c r="Q29" s="3">
        <v>2</v>
      </c>
      <c r="R29" s="6">
        <v>1.5</v>
      </c>
      <c r="S29" s="3">
        <f t="shared" si="0"/>
        <v>3</v>
      </c>
      <c r="T29" s="3">
        <f t="shared" si="1"/>
        <v>0.42857142857142855</v>
      </c>
    </row>
    <row r="30" spans="1:20" ht="16.5" x14ac:dyDescent="0.25">
      <c r="A30" s="18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0"/>
        <v>0</v>
      </c>
      <c r="T30" s="3">
        <f t="shared" si="1"/>
        <v>0</v>
      </c>
    </row>
    <row r="31" spans="1:20" ht="16.5" x14ac:dyDescent="0.25">
      <c r="A31" s="18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/>
      <c r="M31" s="3"/>
      <c r="N31" s="3">
        <v>1</v>
      </c>
      <c r="O31" s="3"/>
      <c r="P31" s="3"/>
      <c r="Q31" s="3">
        <v>2</v>
      </c>
      <c r="R31" s="6">
        <v>1</v>
      </c>
      <c r="S31" s="3">
        <f t="shared" si="0"/>
        <v>2</v>
      </c>
      <c r="T31" s="3">
        <f t="shared" si="1"/>
        <v>0.2857142857142857</v>
      </c>
    </row>
    <row r="32" spans="1:20" ht="16.5" x14ac:dyDescent="0.25">
      <c r="A32" s="18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>
        <f t="shared" si="0"/>
        <v>0</v>
      </c>
      <c r="T32" s="3">
        <f t="shared" si="1"/>
        <v>0</v>
      </c>
    </row>
    <row r="33" spans="1:20" ht="16.5" x14ac:dyDescent="0.25">
      <c r="A33" s="18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>
        <v>1</v>
      </c>
      <c r="K33" s="3"/>
      <c r="L33" s="3"/>
      <c r="M33" s="3"/>
      <c r="N33" s="3"/>
      <c r="O33" s="3"/>
      <c r="P33" s="3"/>
      <c r="Q33" s="3">
        <v>1</v>
      </c>
      <c r="R33" s="6">
        <v>10</v>
      </c>
      <c r="S33" s="3">
        <f t="shared" si="0"/>
        <v>10</v>
      </c>
      <c r="T33" s="3">
        <f t="shared" si="1"/>
        <v>1.4285714285714286</v>
      </c>
    </row>
    <row r="34" spans="1:20" ht="16.5" x14ac:dyDescent="0.25">
      <c r="A34" s="18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0"/>
        <v>0</v>
      </c>
      <c r="T34" s="3">
        <f t="shared" si="1"/>
        <v>0</v>
      </c>
    </row>
    <row r="35" spans="1:20" ht="16.5" x14ac:dyDescent="0.25">
      <c r="A35" s="18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>
        <f t="shared" si="0"/>
        <v>0</v>
      </c>
      <c r="T35" s="3">
        <f t="shared" si="1"/>
        <v>0</v>
      </c>
    </row>
    <row r="36" spans="1:20" ht="16.5" x14ac:dyDescent="0.25">
      <c r="A36" s="18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>
        <f t="shared" si="0"/>
        <v>0</v>
      </c>
      <c r="T36" s="3">
        <f t="shared" si="1"/>
        <v>0</v>
      </c>
    </row>
    <row r="37" spans="1:20" ht="16.5" x14ac:dyDescent="0.25">
      <c r="A37" s="18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0"/>
        <v>0</v>
      </c>
      <c r="T37" s="3">
        <f t="shared" si="1"/>
        <v>0</v>
      </c>
    </row>
    <row r="38" spans="1:20" ht="16.5" x14ac:dyDescent="0.25">
      <c r="A38" s="18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>
        <f t="shared" si="0"/>
        <v>0</v>
      </c>
      <c r="T38" s="3">
        <f t="shared" si="1"/>
        <v>0</v>
      </c>
    </row>
    <row r="39" spans="1:20" ht="16.5" x14ac:dyDescent="0.25">
      <c r="A39" s="18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>
        <f t="shared" si="0"/>
        <v>0</v>
      </c>
      <c r="T39" s="3">
        <f t="shared" si="1"/>
        <v>0</v>
      </c>
    </row>
    <row r="40" spans="1:20" ht="16.5" x14ac:dyDescent="0.25">
      <c r="A40" s="18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0"/>
        <v>0</v>
      </c>
      <c r="T40" s="3">
        <f t="shared" si="1"/>
        <v>0</v>
      </c>
    </row>
    <row r="41" spans="1:20" s="16" customFormat="1" ht="16.5" customHeight="1" x14ac:dyDescent="0.25">
      <c r="A41" s="18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3">
        <f t="shared" si="1"/>
        <v>0</v>
      </c>
    </row>
    <row r="42" spans="1:20" ht="16.5" x14ac:dyDescent="0.25">
      <c r="A42" s="18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>
        <v>4</v>
      </c>
      <c r="K42" s="3">
        <v>4</v>
      </c>
      <c r="L42" s="3">
        <v>4</v>
      </c>
      <c r="M42" s="3">
        <v>4</v>
      </c>
      <c r="N42" s="3">
        <v>4</v>
      </c>
      <c r="O42" s="3">
        <v>4</v>
      </c>
      <c r="P42" s="3">
        <v>4</v>
      </c>
      <c r="Q42" s="3">
        <v>28</v>
      </c>
      <c r="R42" s="6">
        <v>0.1</v>
      </c>
      <c r="S42" s="3">
        <f>Q42*R42</f>
        <v>2.8000000000000003</v>
      </c>
      <c r="T42" s="3">
        <f t="shared" si="1"/>
        <v>0.4</v>
      </c>
    </row>
    <row r="43" spans="1:20" ht="16.5" x14ac:dyDescent="0.25">
      <c r="A43" s="18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>
        <v>3</v>
      </c>
      <c r="K43" s="3">
        <v>1</v>
      </c>
      <c r="L43" s="3"/>
      <c r="M43" s="3"/>
      <c r="N43" s="3"/>
      <c r="O43" s="3"/>
      <c r="P43" s="3"/>
      <c r="Q43" s="3">
        <f>SUM(J43:P43)</f>
        <v>4</v>
      </c>
      <c r="R43" s="6">
        <v>1.9</v>
      </c>
      <c r="S43" s="3">
        <f t="shared" ref="S43:S59" si="2">Q43*R43</f>
        <v>7.6</v>
      </c>
      <c r="T43" s="3">
        <f t="shared" si="1"/>
        <v>1.0857142857142856</v>
      </c>
    </row>
    <row r="44" spans="1:20" ht="16.5" x14ac:dyDescent="0.25">
      <c r="A44" s="18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2</v>
      </c>
      <c r="K44" s="3"/>
      <c r="L44" s="3"/>
      <c r="M44" s="3"/>
      <c r="N44" s="3"/>
      <c r="O44" s="3"/>
      <c r="P44" s="3"/>
      <c r="Q44" s="3">
        <v>2</v>
      </c>
      <c r="R44" s="6">
        <v>6</v>
      </c>
      <c r="S44" s="3">
        <f t="shared" si="2"/>
        <v>12</v>
      </c>
      <c r="T44" s="3">
        <f t="shared" si="1"/>
        <v>1.7142857142857142</v>
      </c>
    </row>
    <row r="45" spans="1:20" ht="16.5" x14ac:dyDescent="0.25">
      <c r="A45" s="18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3">
        <v>2</v>
      </c>
      <c r="K45" s="3"/>
      <c r="L45" s="3"/>
      <c r="M45" s="3"/>
      <c r="N45" s="3"/>
      <c r="O45" s="3"/>
      <c r="P45" s="3"/>
      <c r="Q45" s="3">
        <v>2</v>
      </c>
      <c r="R45" s="6">
        <v>0.5</v>
      </c>
      <c r="S45" s="3">
        <f t="shared" si="2"/>
        <v>1</v>
      </c>
      <c r="T45" s="3">
        <f t="shared" si="1"/>
        <v>0.14285714285714285</v>
      </c>
    </row>
    <row r="46" spans="1:20" ht="16.5" x14ac:dyDescent="0.25">
      <c r="A46" s="18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1</v>
      </c>
      <c r="K46" s="3">
        <v>1</v>
      </c>
      <c r="L46" s="3"/>
      <c r="M46" s="3"/>
      <c r="N46" s="3"/>
      <c r="O46" s="3"/>
      <c r="P46" s="3"/>
      <c r="Q46" s="3">
        <v>2</v>
      </c>
      <c r="R46" s="6">
        <v>2</v>
      </c>
      <c r="S46" s="3">
        <f t="shared" si="2"/>
        <v>4</v>
      </c>
      <c r="T46" s="3">
        <f t="shared" si="1"/>
        <v>0.5714285714285714</v>
      </c>
    </row>
    <row r="47" spans="1:20" ht="16.5" x14ac:dyDescent="0.25">
      <c r="A47" s="18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>
        <f t="shared" si="2"/>
        <v>0</v>
      </c>
      <c r="T47" s="3">
        <f t="shared" si="1"/>
        <v>0</v>
      </c>
    </row>
    <row r="48" spans="1:20" ht="16.5" x14ac:dyDescent="0.25">
      <c r="A48" s="18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2"/>
        <v>0</v>
      </c>
      <c r="T48" s="3">
        <f t="shared" si="1"/>
        <v>0</v>
      </c>
    </row>
    <row r="49" spans="1:20" ht="16.5" x14ac:dyDescent="0.25">
      <c r="A49" s="18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>
        <v>2</v>
      </c>
      <c r="K49" s="3"/>
      <c r="L49" s="3"/>
      <c r="M49" s="3"/>
      <c r="N49" s="3"/>
      <c r="O49" s="3"/>
      <c r="P49" s="3"/>
      <c r="Q49" s="3">
        <v>2</v>
      </c>
      <c r="R49" s="6">
        <v>0.3</v>
      </c>
      <c r="S49" s="3">
        <f t="shared" si="2"/>
        <v>0.6</v>
      </c>
      <c r="T49" s="3">
        <f t="shared" si="1"/>
        <v>8.5714285714285715E-2</v>
      </c>
    </row>
    <row r="50" spans="1:20" ht="16.5" x14ac:dyDescent="0.25">
      <c r="A50" s="18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1</v>
      </c>
      <c r="K50" s="3">
        <v>1</v>
      </c>
      <c r="L50" s="3"/>
      <c r="M50" s="3"/>
      <c r="N50" s="3"/>
      <c r="O50" s="3"/>
      <c r="P50" s="3"/>
      <c r="Q50" s="3">
        <v>2</v>
      </c>
      <c r="R50" s="6">
        <v>1.5</v>
      </c>
      <c r="S50" s="3">
        <f t="shared" si="2"/>
        <v>3</v>
      </c>
      <c r="T50" s="3">
        <f t="shared" si="1"/>
        <v>0.42857142857142855</v>
      </c>
    </row>
    <row r="51" spans="1:20" ht="16.5" x14ac:dyDescent="0.25">
      <c r="A51" s="18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500</v>
      </c>
      <c r="K51" s="3"/>
      <c r="L51" s="3"/>
      <c r="M51" s="3"/>
      <c r="N51" s="3">
        <v>500</v>
      </c>
      <c r="O51" s="3"/>
      <c r="P51" s="3"/>
      <c r="Q51" s="3">
        <v>1000</v>
      </c>
      <c r="R51" s="6">
        <f>5.8/500</f>
        <v>1.1599999999999999E-2</v>
      </c>
      <c r="S51" s="3">
        <f t="shared" si="2"/>
        <v>11.6</v>
      </c>
      <c r="T51" s="3">
        <f t="shared" si="1"/>
        <v>1.657142857142857</v>
      </c>
    </row>
    <row r="52" spans="1:20" ht="16.5" x14ac:dyDescent="0.25">
      <c r="A52" s="18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2"/>
        <v>0</v>
      </c>
      <c r="T52" s="3">
        <f t="shared" si="1"/>
        <v>0</v>
      </c>
    </row>
    <row r="53" spans="1:20" ht="16.5" x14ac:dyDescent="0.25">
      <c r="A53" s="18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300</v>
      </c>
      <c r="K53" s="3">
        <v>50</v>
      </c>
      <c r="L53" s="3">
        <v>50</v>
      </c>
      <c r="M53" s="3">
        <v>50</v>
      </c>
      <c r="N53" s="3">
        <v>50</v>
      </c>
      <c r="O53" s="3">
        <v>50</v>
      </c>
      <c r="P53" s="3">
        <v>50</v>
      </c>
      <c r="Q53" s="3">
        <v>600</v>
      </c>
      <c r="R53" s="6">
        <v>0.1</v>
      </c>
      <c r="S53" s="3">
        <f t="shared" si="2"/>
        <v>60</v>
      </c>
      <c r="T53" s="3">
        <f t="shared" si="1"/>
        <v>8.5714285714285712</v>
      </c>
    </row>
    <row r="54" spans="1:20" ht="16.5" x14ac:dyDescent="0.25">
      <c r="A54" s="18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3"/>
      <c r="K54" s="3"/>
      <c r="L54" s="3"/>
      <c r="M54" s="3"/>
      <c r="N54" s="3"/>
      <c r="O54" s="3"/>
      <c r="P54" s="3"/>
      <c r="Q54" s="3"/>
      <c r="R54" s="7">
        <v>1</v>
      </c>
      <c r="S54" s="3">
        <f t="shared" si="2"/>
        <v>0</v>
      </c>
      <c r="T54" s="3">
        <f t="shared" si="1"/>
        <v>0</v>
      </c>
    </row>
    <row r="55" spans="1:20" ht="16.5" x14ac:dyDescent="0.25">
      <c r="A55" s="18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>
        <v>10</v>
      </c>
      <c r="K55" s="3"/>
      <c r="L55" s="3">
        <v>5</v>
      </c>
      <c r="M55" s="3"/>
      <c r="N55" s="3">
        <v>5</v>
      </c>
      <c r="O55" s="3"/>
      <c r="P55" s="3"/>
      <c r="Q55" s="3">
        <v>20</v>
      </c>
      <c r="R55" s="6">
        <v>3</v>
      </c>
      <c r="S55" s="3">
        <f t="shared" si="2"/>
        <v>60</v>
      </c>
      <c r="T55" s="3">
        <f t="shared" si="1"/>
        <v>8.5714285714285712</v>
      </c>
    </row>
    <row r="56" spans="1:20" ht="16.5" x14ac:dyDescent="0.25">
      <c r="A56" s="18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>
        <v>2</v>
      </c>
      <c r="K56" s="3"/>
      <c r="L56" s="3"/>
      <c r="M56" s="3"/>
      <c r="N56" s="3"/>
      <c r="O56" s="3"/>
      <c r="P56" s="3"/>
      <c r="Q56" s="3">
        <v>2</v>
      </c>
      <c r="R56" s="6">
        <v>2.5</v>
      </c>
      <c r="S56" s="3">
        <f t="shared" si="2"/>
        <v>5</v>
      </c>
      <c r="T56" s="3">
        <f t="shared" si="1"/>
        <v>0.7142857142857143</v>
      </c>
    </row>
    <row r="57" spans="1:20" ht="16.5" x14ac:dyDescent="0.25">
      <c r="A57" s="18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>
        <v>2</v>
      </c>
      <c r="K57" s="3"/>
      <c r="L57" s="3"/>
      <c r="M57" s="3"/>
      <c r="N57" s="3"/>
      <c r="O57" s="3"/>
      <c r="P57" s="3"/>
      <c r="Q57" s="3">
        <v>2</v>
      </c>
      <c r="R57" s="6">
        <v>9</v>
      </c>
      <c r="S57" s="3">
        <f t="shared" si="2"/>
        <v>18</v>
      </c>
      <c r="T57" s="3">
        <f t="shared" si="1"/>
        <v>2.5714285714285716</v>
      </c>
    </row>
    <row r="58" spans="1:20" ht="16.5" x14ac:dyDescent="0.25">
      <c r="A58" s="18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2"/>
        <v>0</v>
      </c>
      <c r="T58" s="3">
        <f t="shared" si="1"/>
        <v>0</v>
      </c>
    </row>
    <row r="59" spans="1:20" ht="16.5" x14ac:dyDescent="0.25">
      <c r="A59" s="18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2"/>
        <v>0</v>
      </c>
      <c r="T59" s="3">
        <f t="shared" si="1"/>
        <v>0</v>
      </c>
    </row>
    <row r="60" spans="1:20" ht="16.5" customHeight="1" x14ac:dyDescent="0.25">
      <c r="A60" s="18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18">
        <v>51</v>
      </c>
      <c r="B61" s="87" t="s">
        <v>241</v>
      </c>
      <c r="C61" s="88"/>
      <c r="D61" s="88"/>
      <c r="E61" s="88"/>
      <c r="F61" s="88"/>
      <c r="G61" s="88"/>
      <c r="H61" s="89"/>
      <c r="I61" s="13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18">
        <v>52</v>
      </c>
      <c r="B62" s="87" t="s">
        <v>266</v>
      </c>
      <c r="C62" s="88"/>
      <c r="D62" s="88"/>
      <c r="E62" s="88"/>
      <c r="F62" s="88"/>
      <c r="G62" s="88"/>
      <c r="H62" s="89"/>
      <c r="I62" s="13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400</v>
      </c>
      <c r="S62" s="3">
        <f>Q62*R62</f>
        <v>400</v>
      </c>
      <c r="T62" s="3">
        <f>S62</f>
        <v>400</v>
      </c>
    </row>
    <row r="63" spans="1:20" ht="16.5" x14ac:dyDescent="0.25">
      <c r="A63" s="18">
        <v>53</v>
      </c>
      <c r="B63" s="87"/>
      <c r="C63" s="88"/>
      <c r="D63" s="88"/>
      <c r="E63" s="88"/>
      <c r="F63" s="88"/>
      <c r="G63" s="88"/>
      <c r="H63" s="89"/>
      <c r="I63" s="13" t="s">
        <v>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6.5" x14ac:dyDescent="0.25">
      <c r="A64" s="18">
        <v>54</v>
      </c>
      <c r="B64" s="87"/>
      <c r="C64" s="88"/>
      <c r="D64" s="88"/>
      <c r="E64" s="88"/>
      <c r="F64" s="88"/>
      <c r="G64" s="88"/>
      <c r="H64" s="89"/>
      <c r="I64" s="13" t="s">
        <v>4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6.5" x14ac:dyDescent="0.25">
      <c r="A65" s="18">
        <v>55</v>
      </c>
      <c r="B65" s="87"/>
      <c r="C65" s="88"/>
      <c r="D65" s="88"/>
      <c r="E65" s="88"/>
      <c r="F65" s="88"/>
      <c r="G65" s="88"/>
      <c r="H65" s="89"/>
      <c r="I65" s="13" t="s">
        <v>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6.5" customHeight="1" x14ac:dyDescent="0.25">
      <c r="A66" s="18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18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18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18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18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18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18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18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18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customHeight="1" x14ac:dyDescent="0.25">
      <c r="A75" s="18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18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18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18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18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18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18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18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/>
      <c r="T82" s="3"/>
    </row>
    <row r="83" spans="1:20" ht="16.5" x14ac:dyDescent="0.25">
      <c r="A83" s="18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18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38.25" customHeight="1" x14ac:dyDescent="0.25">
      <c r="A85" s="18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18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18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18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B26:H26"/>
    <mergeCell ref="B27:H27"/>
    <mergeCell ref="B28:H28"/>
    <mergeCell ref="B29:H29"/>
    <mergeCell ref="B30:H30"/>
    <mergeCell ref="B31:H31"/>
    <mergeCell ref="B16:H16"/>
    <mergeCell ref="B20:H20"/>
    <mergeCell ref="B21:H21"/>
    <mergeCell ref="B22:H22"/>
    <mergeCell ref="B23:H23"/>
    <mergeCell ref="B24:H24"/>
    <mergeCell ref="B25:H25"/>
    <mergeCell ref="B17:H17"/>
    <mergeCell ref="B18:H18"/>
    <mergeCell ref="B19:H19"/>
    <mergeCell ref="A9:A10"/>
    <mergeCell ref="B9:H10"/>
    <mergeCell ref="I9:I10"/>
    <mergeCell ref="J9:Q9"/>
    <mergeCell ref="B11:H11"/>
    <mergeCell ref="B12:H12"/>
    <mergeCell ref="B13:H13"/>
    <mergeCell ref="B14:H14"/>
    <mergeCell ref="B15:H15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A2:C2"/>
    <mergeCell ref="D2:E2"/>
    <mergeCell ref="F2:G2"/>
    <mergeCell ref="I2:J2"/>
    <mergeCell ref="K2:L2"/>
    <mergeCell ref="M2:N2"/>
    <mergeCell ref="O2:P2"/>
    <mergeCell ref="A1:T1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Q2:T2"/>
    <mergeCell ref="Q3:T8"/>
    <mergeCell ref="B72:H72"/>
    <mergeCell ref="B73:H73"/>
    <mergeCell ref="B74:H74"/>
    <mergeCell ref="B75:H75"/>
    <mergeCell ref="B76:H76"/>
    <mergeCell ref="B77:H77"/>
    <mergeCell ref="B78:H78"/>
    <mergeCell ref="B68:H68"/>
    <mergeCell ref="B70:H70"/>
    <mergeCell ref="B69:H69"/>
    <mergeCell ref="B71:H71"/>
    <mergeCell ref="B60:H60"/>
    <mergeCell ref="B61:H61"/>
    <mergeCell ref="B62:H62"/>
    <mergeCell ref="B63:H63"/>
    <mergeCell ref="B64:H64"/>
    <mergeCell ref="B65:H65"/>
    <mergeCell ref="B66:H66"/>
    <mergeCell ref="T9:T10"/>
    <mergeCell ref="B67:H67"/>
    <mergeCell ref="R9:R10"/>
    <mergeCell ref="S9:S10"/>
    <mergeCell ref="B86:H86"/>
    <mergeCell ref="B87:H87"/>
    <mergeCell ref="B88:H8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96"/>
  <sheetViews>
    <sheetView topLeftCell="A16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0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" style="1" customWidth="1"/>
    <col min="20" max="20" width="11.85546875" style="1" customWidth="1"/>
    <col min="21" max="16384" width="9.140625" style="1"/>
  </cols>
  <sheetData>
    <row r="1" spans="1:20" ht="35.1" customHeight="1" x14ac:dyDescent="0.25">
      <c r="A1" s="100" t="s">
        <v>240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s="2" customFormat="1" ht="70.5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157</v>
      </c>
      <c r="E3" s="91"/>
      <c r="F3" s="91" t="s">
        <v>157</v>
      </c>
      <c r="G3" s="91"/>
      <c r="H3" s="15">
        <v>397</v>
      </c>
      <c r="I3" s="90" t="s">
        <v>158</v>
      </c>
      <c r="J3" s="90"/>
      <c r="K3" s="90" t="s">
        <v>159</v>
      </c>
      <c r="L3" s="90"/>
      <c r="M3" s="97" t="s">
        <v>160</v>
      </c>
      <c r="N3" s="97"/>
      <c r="O3" s="91" t="s">
        <v>157</v>
      </c>
      <c r="P3" s="91"/>
      <c r="Q3" s="95"/>
      <c r="R3" s="95"/>
      <c r="S3" s="95"/>
      <c r="T3" s="95"/>
    </row>
    <row r="4" spans="1:20" ht="36" customHeight="1" x14ac:dyDescent="0.3">
      <c r="A4" s="91"/>
      <c r="B4" s="91"/>
      <c r="C4" s="91"/>
      <c r="D4" s="91" t="s">
        <v>80</v>
      </c>
      <c r="E4" s="91"/>
      <c r="F4" s="91" t="s">
        <v>161</v>
      </c>
      <c r="G4" s="91"/>
      <c r="H4" s="15">
        <v>326</v>
      </c>
      <c r="I4" s="90" t="s">
        <v>162</v>
      </c>
      <c r="J4" s="90"/>
      <c r="K4" s="99" t="s">
        <v>163</v>
      </c>
      <c r="L4" s="99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/>
      <c r="G5" s="91"/>
      <c r="H5" s="15"/>
      <c r="I5" s="90" t="s">
        <v>166</v>
      </c>
      <c r="J5" s="90"/>
      <c r="K5" s="90" t="s">
        <v>167</v>
      </c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 t="s">
        <v>168</v>
      </c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36" customHeight="1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81.7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4" t="s">
        <v>267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4" t="s">
        <v>267</v>
      </c>
      <c r="J13" s="3">
        <v>64</v>
      </c>
      <c r="K13" s="3">
        <v>60</v>
      </c>
      <c r="L13" s="3">
        <v>49</v>
      </c>
      <c r="M13" s="3">
        <v>14</v>
      </c>
      <c r="N13" s="3"/>
      <c r="O13" s="3"/>
      <c r="P13" s="3"/>
      <c r="Q13" s="3">
        <f>SUM(J13:P13)</f>
        <v>187</v>
      </c>
      <c r="R13" s="3"/>
      <c r="S13" s="3">
        <f>Q13</f>
        <v>187</v>
      </c>
      <c r="T13" s="3">
        <f>S13/4</f>
        <v>46.75</v>
      </c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4" t="s">
        <v>267</v>
      </c>
      <c r="J14" s="3">
        <v>70</v>
      </c>
      <c r="K14" s="3"/>
      <c r="L14" s="3">
        <v>40</v>
      </c>
      <c r="M14" s="3"/>
      <c r="N14" s="3"/>
      <c r="O14" s="3"/>
      <c r="P14" s="3"/>
      <c r="Q14" s="3">
        <f t="shared" ref="Q14:Q59" si="0">SUM(J14:P14)</f>
        <v>110</v>
      </c>
      <c r="R14" s="3"/>
      <c r="S14" s="3">
        <f t="shared" ref="S14:S15" si="1">Q14</f>
        <v>110</v>
      </c>
      <c r="T14" s="3">
        <f>S14/3</f>
        <v>36.666666666666664</v>
      </c>
    </row>
    <row r="15" spans="1:20" ht="16.5" x14ac:dyDescent="0.25">
      <c r="A15" s="9">
        <v>5</v>
      </c>
      <c r="B15" s="86" t="s">
        <v>36</v>
      </c>
      <c r="C15" s="86"/>
      <c r="D15" s="86"/>
      <c r="E15" s="86"/>
      <c r="F15" s="86"/>
      <c r="G15" s="86"/>
      <c r="H15" s="86"/>
      <c r="I15" s="24" t="s">
        <v>267</v>
      </c>
      <c r="J15" s="3">
        <v>15</v>
      </c>
      <c r="K15" s="3">
        <v>15</v>
      </c>
      <c r="L15" s="3">
        <v>15</v>
      </c>
      <c r="M15" s="3">
        <v>15</v>
      </c>
      <c r="N15" s="3">
        <v>15</v>
      </c>
      <c r="O15" s="3">
        <v>15</v>
      </c>
      <c r="P15" s="3">
        <v>15</v>
      </c>
      <c r="Q15" s="3">
        <f t="shared" si="0"/>
        <v>105</v>
      </c>
      <c r="R15" s="3"/>
      <c r="S15" s="3">
        <f t="shared" si="1"/>
        <v>105</v>
      </c>
      <c r="T15" s="3">
        <f>S15/7</f>
        <v>15</v>
      </c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4" t="s">
        <v>267</v>
      </c>
      <c r="J16" s="3"/>
      <c r="K16" s="3"/>
      <c r="L16" s="3"/>
      <c r="M16" s="3"/>
      <c r="N16" s="3"/>
      <c r="O16" s="3"/>
      <c r="P16" s="3"/>
      <c r="Q16" s="3">
        <f t="shared" si="0"/>
        <v>0</v>
      </c>
      <c r="R16" s="3"/>
      <c r="S16" s="3"/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4" t="s">
        <v>267</v>
      </c>
      <c r="J18" s="3"/>
      <c r="K18" s="3"/>
      <c r="L18" s="3"/>
      <c r="M18" s="3"/>
      <c r="N18" s="3"/>
      <c r="O18" s="3"/>
      <c r="P18" s="3"/>
      <c r="Q18" s="3">
        <f t="shared" si="0"/>
        <v>0</v>
      </c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4" t="s">
        <v>267</v>
      </c>
      <c r="J19" s="3">
        <v>24</v>
      </c>
      <c r="K19" s="3">
        <v>30</v>
      </c>
      <c r="L19" s="3">
        <v>30</v>
      </c>
      <c r="M19" s="3">
        <v>24</v>
      </c>
      <c r="N19" s="3">
        <v>30</v>
      </c>
      <c r="O19" s="3">
        <v>24</v>
      </c>
      <c r="P19" s="3">
        <v>24</v>
      </c>
      <c r="Q19" s="3">
        <f t="shared" si="0"/>
        <v>186</v>
      </c>
      <c r="R19" s="3"/>
      <c r="S19" s="3">
        <f>Q19</f>
        <v>186</v>
      </c>
      <c r="T19" s="3">
        <f>S19/7</f>
        <v>26.571428571428573</v>
      </c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4" t="s">
        <v>267</v>
      </c>
      <c r="J20" s="3"/>
      <c r="K20" s="3"/>
      <c r="L20" s="3"/>
      <c r="M20" s="3"/>
      <c r="N20" s="3"/>
      <c r="O20" s="3"/>
      <c r="P20" s="3"/>
      <c r="Q20" s="3">
        <f t="shared" si="0"/>
        <v>0</v>
      </c>
      <c r="R20" s="3"/>
      <c r="S20" s="3"/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24" t="s">
        <v>4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f t="shared" si="0"/>
        <v>14</v>
      </c>
      <c r="R22" s="6">
        <v>7</v>
      </c>
      <c r="S22" s="3">
        <f>Q22*R22</f>
        <v>98</v>
      </c>
      <c r="T22" s="3">
        <f>S22/7</f>
        <v>14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24" t="s">
        <v>4</v>
      </c>
      <c r="J23" s="3">
        <v>1</v>
      </c>
      <c r="K23" s="3"/>
      <c r="L23" s="3"/>
      <c r="M23" s="3"/>
      <c r="N23" s="3"/>
      <c r="O23" s="3"/>
      <c r="P23" s="3"/>
      <c r="Q23" s="3">
        <f t="shared" si="0"/>
        <v>1</v>
      </c>
      <c r="R23" s="6">
        <v>5</v>
      </c>
      <c r="S23" s="3">
        <f t="shared" ref="S23:S59" si="2">Q23*R23</f>
        <v>5</v>
      </c>
      <c r="T23" s="3">
        <f t="shared" ref="T23:T59" si="3">S23/7</f>
        <v>0.7142857142857143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24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f t="shared" si="0"/>
        <v>14</v>
      </c>
      <c r="R24" s="6">
        <v>0.6</v>
      </c>
      <c r="S24" s="3">
        <f t="shared" si="2"/>
        <v>8.4</v>
      </c>
      <c r="T24" s="3">
        <f t="shared" si="3"/>
        <v>1.2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24" t="s">
        <v>4</v>
      </c>
      <c r="J25" s="3">
        <v>1</v>
      </c>
      <c r="K25" s="3"/>
      <c r="L25" s="3"/>
      <c r="M25" s="3"/>
      <c r="N25" s="3"/>
      <c r="O25" s="3"/>
      <c r="P25" s="3"/>
      <c r="Q25" s="3">
        <f t="shared" si="0"/>
        <v>1</v>
      </c>
      <c r="R25" s="6">
        <v>8</v>
      </c>
      <c r="S25" s="3">
        <f t="shared" si="2"/>
        <v>8</v>
      </c>
      <c r="T25" s="3">
        <f t="shared" si="3"/>
        <v>1.1428571428571428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24" t="s">
        <v>4</v>
      </c>
      <c r="J26" s="3">
        <v>2</v>
      </c>
      <c r="K26" s="3"/>
      <c r="L26" s="3">
        <v>2</v>
      </c>
      <c r="M26" s="3"/>
      <c r="N26" s="3"/>
      <c r="O26" s="3"/>
      <c r="P26" s="3">
        <v>2</v>
      </c>
      <c r="Q26" s="3">
        <f t="shared" si="0"/>
        <v>6</v>
      </c>
      <c r="R26" s="6">
        <v>0.7</v>
      </c>
      <c r="S26" s="3">
        <f t="shared" si="2"/>
        <v>4.1999999999999993</v>
      </c>
      <c r="T26" s="3">
        <f t="shared" si="3"/>
        <v>0.59999999999999987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24" t="s">
        <v>4</v>
      </c>
      <c r="J27" s="3"/>
      <c r="K27" s="3"/>
      <c r="L27" s="3"/>
      <c r="M27" s="3"/>
      <c r="N27" s="3"/>
      <c r="O27" s="3"/>
      <c r="P27" s="3"/>
      <c r="Q27" s="3">
        <f t="shared" si="0"/>
        <v>0</v>
      </c>
      <c r="R27" s="6">
        <v>1.9</v>
      </c>
      <c r="S27" s="3">
        <f t="shared" si="2"/>
        <v>0</v>
      </c>
      <c r="T27" s="3">
        <f t="shared" si="3"/>
        <v>0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24" t="s">
        <v>4</v>
      </c>
      <c r="J28" s="3"/>
      <c r="K28" s="3"/>
      <c r="L28" s="3"/>
      <c r="M28" s="3"/>
      <c r="N28" s="3"/>
      <c r="O28" s="3"/>
      <c r="P28" s="3"/>
      <c r="Q28" s="3">
        <f t="shared" si="0"/>
        <v>0</v>
      </c>
      <c r="R28" s="6">
        <v>6.75</v>
      </c>
      <c r="S28" s="3">
        <f t="shared" si="2"/>
        <v>0</v>
      </c>
      <c r="T28" s="3">
        <f t="shared" si="3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24" t="s">
        <v>4</v>
      </c>
      <c r="J29" s="3"/>
      <c r="K29" s="3"/>
      <c r="L29" s="3"/>
      <c r="M29" s="3"/>
      <c r="N29" s="3"/>
      <c r="O29" s="3"/>
      <c r="P29" s="3"/>
      <c r="Q29" s="3">
        <f t="shared" si="0"/>
        <v>0</v>
      </c>
      <c r="R29" s="6">
        <v>1.5</v>
      </c>
      <c r="S29" s="3">
        <f t="shared" si="2"/>
        <v>0</v>
      </c>
      <c r="T29" s="3">
        <f t="shared" si="3"/>
        <v>0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24" t="s">
        <v>4</v>
      </c>
      <c r="J30" s="3"/>
      <c r="K30" s="3"/>
      <c r="L30" s="3"/>
      <c r="M30" s="3"/>
      <c r="N30" s="3"/>
      <c r="O30" s="3"/>
      <c r="P30" s="3"/>
      <c r="Q30" s="3">
        <f t="shared" si="0"/>
        <v>0</v>
      </c>
      <c r="R30" s="6">
        <v>15</v>
      </c>
      <c r="S30" s="3">
        <f t="shared" si="2"/>
        <v>0</v>
      </c>
      <c r="T30" s="3">
        <f t="shared" si="3"/>
        <v>0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24" t="s">
        <v>4</v>
      </c>
      <c r="J31" s="3">
        <v>1</v>
      </c>
      <c r="K31" s="3"/>
      <c r="L31" s="3"/>
      <c r="M31" s="3"/>
      <c r="N31" s="3"/>
      <c r="O31" s="3"/>
      <c r="P31" s="3"/>
      <c r="Q31" s="3">
        <f t="shared" si="0"/>
        <v>1</v>
      </c>
      <c r="R31" s="6">
        <v>1</v>
      </c>
      <c r="S31" s="3">
        <f t="shared" si="2"/>
        <v>1</v>
      </c>
      <c r="T31" s="3">
        <f t="shared" si="3"/>
        <v>0.14285714285714285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24" t="s">
        <v>4</v>
      </c>
      <c r="J32" s="3"/>
      <c r="K32" s="3"/>
      <c r="L32" s="3"/>
      <c r="M32" s="3"/>
      <c r="N32" s="3"/>
      <c r="O32" s="3"/>
      <c r="P32" s="3"/>
      <c r="Q32" s="3">
        <f t="shared" si="0"/>
        <v>0</v>
      </c>
      <c r="R32" s="7">
        <v>40</v>
      </c>
      <c r="S32" s="3">
        <f t="shared" si="2"/>
        <v>0</v>
      </c>
      <c r="T32" s="3">
        <f t="shared" si="3"/>
        <v>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24" t="s">
        <v>4</v>
      </c>
      <c r="J33" s="3">
        <v>1</v>
      </c>
      <c r="K33" s="3"/>
      <c r="L33" s="3"/>
      <c r="M33" s="3"/>
      <c r="N33" s="3"/>
      <c r="O33" s="3"/>
      <c r="P33" s="3"/>
      <c r="Q33" s="3">
        <f t="shared" si="0"/>
        <v>1</v>
      </c>
      <c r="R33" s="6">
        <v>10</v>
      </c>
      <c r="S33" s="3">
        <f t="shared" si="2"/>
        <v>10</v>
      </c>
      <c r="T33" s="3">
        <f t="shared" si="3"/>
        <v>1.4285714285714286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24" t="s">
        <v>4</v>
      </c>
      <c r="J34" s="3"/>
      <c r="K34" s="3"/>
      <c r="L34" s="3"/>
      <c r="M34" s="3"/>
      <c r="N34" s="3"/>
      <c r="O34" s="3"/>
      <c r="P34" s="3"/>
      <c r="Q34" s="3">
        <f t="shared" si="0"/>
        <v>0</v>
      </c>
      <c r="R34" s="8">
        <v>8</v>
      </c>
      <c r="S34" s="3">
        <f t="shared" si="2"/>
        <v>0</v>
      </c>
      <c r="T34" s="3">
        <f t="shared" si="3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24" t="s">
        <v>4</v>
      </c>
      <c r="J35" s="3">
        <v>1</v>
      </c>
      <c r="K35" s="3"/>
      <c r="L35" s="3"/>
      <c r="M35" s="3"/>
      <c r="N35" s="3"/>
      <c r="O35" s="3"/>
      <c r="P35" s="3"/>
      <c r="Q35" s="3">
        <f t="shared" si="0"/>
        <v>1</v>
      </c>
      <c r="R35" s="7">
        <v>40</v>
      </c>
      <c r="S35" s="3">
        <f t="shared" si="2"/>
        <v>40</v>
      </c>
      <c r="T35" s="3">
        <f t="shared" si="3"/>
        <v>5.7142857142857144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24" t="s">
        <v>4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f t="shared" si="0"/>
        <v>21</v>
      </c>
      <c r="R36" s="6">
        <v>2.5</v>
      </c>
      <c r="S36" s="3">
        <f t="shared" si="2"/>
        <v>52.5</v>
      </c>
      <c r="T36" s="3">
        <f t="shared" si="3"/>
        <v>7.5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24" t="s">
        <v>4</v>
      </c>
      <c r="J37" s="3">
        <v>3</v>
      </c>
      <c r="K37" s="3"/>
      <c r="L37" s="3"/>
      <c r="M37" s="3"/>
      <c r="N37" s="3"/>
      <c r="O37" s="3"/>
      <c r="P37" s="3"/>
      <c r="Q37" s="3">
        <f t="shared" si="0"/>
        <v>3</v>
      </c>
      <c r="R37" s="6">
        <v>0.6</v>
      </c>
      <c r="S37" s="3">
        <f t="shared" si="2"/>
        <v>1.7999999999999998</v>
      </c>
      <c r="T37" s="3">
        <f t="shared" si="3"/>
        <v>0.25714285714285712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24" t="s">
        <v>4</v>
      </c>
      <c r="J38" s="3"/>
      <c r="K38" s="3"/>
      <c r="L38" s="3"/>
      <c r="M38" s="3"/>
      <c r="N38" s="3"/>
      <c r="O38" s="3"/>
      <c r="P38" s="3"/>
      <c r="Q38" s="3">
        <f t="shared" si="0"/>
        <v>0</v>
      </c>
      <c r="R38" s="6">
        <v>2.5</v>
      </c>
      <c r="S38" s="3">
        <f t="shared" si="2"/>
        <v>0</v>
      </c>
      <c r="T38" s="3">
        <f t="shared" si="3"/>
        <v>0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24" t="s">
        <v>4</v>
      </c>
      <c r="J39" s="3">
        <v>1</v>
      </c>
      <c r="K39" s="3"/>
      <c r="L39" s="3"/>
      <c r="M39" s="3"/>
      <c r="N39" s="3"/>
      <c r="O39" s="3"/>
      <c r="P39" s="3"/>
      <c r="Q39" s="3">
        <f t="shared" si="0"/>
        <v>1</v>
      </c>
      <c r="R39" s="7">
        <v>70</v>
      </c>
      <c r="S39" s="3">
        <f t="shared" si="2"/>
        <v>70</v>
      </c>
      <c r="T39" s="3">
        <f t="shared" si="3"/>
        <v>10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24" t="s">
        <v>239</v>
      </c>
      <c r="J40" s="3"/>
      <c r="K40" s="3"/>
      <c r="L40" s="3"/>
      <c r="M40" s="3"/>
      <c r="N40" s="3"/>
      <c r="O40" s="3"/>
      <c r="P40" s="3"/>
      <c r="Q40" s="3">
        <f t="shared" si="0"/>
        <v>0</v>
      </c>
      <c r="R40" s="6">
        <v>20</v>
      </c>
      <c r="S40" s="3">
        <f t="shared" si="2"/>
        <v>0</v>
      </c>
      <c r="T40" s="3">
        <f t="shared" si="3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5"/>
      <c r="J41" s="19"/>
      <c r="K41" s="19"/>
      <c r="L41" s="19"/>
      <c r="M41" s="19"/>
      <c r="N41" s="19"/>
      <c r="O41" s="19"/>
      <c r="P41" s="19"/>
      <c r="Q41" s="19"/>
      <c r="R41" s="19"/>
      <c r="S41" s="19">
        <f t="shared" si="2"/>
        <v>0</v>
      </c>
      <c r="T41" s="3">
        <f t="shared" si="3"/>
        <v>0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24" t="s">
        <v>4</v>
      </c>
      <c r="J42" s="3"/>
      <c r="K42" s="3"/>
      <c r="L42" s="3"/>
      <c r="M42" s="3"/>
      <c r="N42" s="3"/>
      <c r="O42" s="3"/>
      <c r="P42" s="3"/>
      <c r="Q42" s="3">
        <f t="shared" si="0"/>
        <v>0</v>
      </c>
      <c r="R42" s="6">
        <v>0.1</v>
      </c>
      <c r="S42" s="3">
        <f t="shared" si="2"/>
        <v>0</v>
      </c>
      <c r="T42" s="3">
        <f t="shared" si="3"/>
        <v>0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24" t="s">
        <v>4</v>
      </c>
      <c r="J43" s="3"/>
      <c r="K43" s="3"/>
      <c r="L43" s="3"/>
      <c r="M43" s="3"/>
      <c r="N43" s="3"/>
      <c r="O43" s="3"/>
      <c r="P43" s="3"/>
      <c r="Q43" s="3">
        <f t="shared" si="0"/>
        <v>0</v>
      </c>
      <c r="R43" s="6">
        <v>1.9</v>
      </c>
      <c r="S43" s="3">
        <f t="shared" si="2"/>
        <v>0</v>
      </c>
      <c r="T43" s="3">
        <f t="shared" si="3"/>
        <v>0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24" t="s">
        <v>4</v>
      </c>
      <c r="J44" s="3">
        <v>1</v>
      </c>
      <c r="K44" s="3"/>
      <c r="L44" s="3"/>
      <c r="M44" s="3"/>
      <c r="N44" s="3"/>
      <c r="O44" s="3"/>
      <c r="P44" s="3"/>
      <c r="Q44" s="3">
        <f t="shared" si="0"/>
        <v>1</v>
      </c>
      <c r="R44" s="6">
        <v>6</v>
      </c>
      <c r="S44" s="3">
        <f t="shared" si="2"/>
        <v>6</v>
      </c>
      <c r="T44" s="3">
        <f t="shared" si="3"/>
        <v>0.8571428571428571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24" t="s">
        <v>4</v>
      </c>
      <c r="J45" s="3"/>
      <c r="K45" s="3"/>
      <c r="L45" s="3"/>
      <c r="M45" s="3"/>
      <c r="N45" s="3"/>
      <c r="O45" s="3"/>
      <c r="P45" s="3"/>
      <c r="Q45" s="3">
        <f t="shared" si="0"/>
        <v>0</v>
      </c>
      <c r="R45" s="6">
        <v>0.5</v>
      </c>
      <c r="S45" s="3">
        <f t="shared" si="2"/>
        <v>0</v>
      </c>
      <c r="T45" s="3">
        <f t="shared" si="3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24" t="s">
        <v>4</v>
      </c>
      <c r="J46" s="3">
        <v>2</v>
      </c>
      <c r="K46" s="3"/>
      <c r="L46" s="3">
        <v>2</v>
      </c>
      <c r="M46" s="3"/>
      <c r="N46" s="3">
        <v>2</v>
      </c>
      <c r="O46" s="3"/>
      <c r="P46" s="3">
        <v>2</v>
      </c>
      <c r="Q46" s="3">
        <f t="shared" si="0"/>
        <v>8</v>
      </c>
      <c r="R46" s="6">
        <v>2</v>
      </c>
      <c r="S46" s="3">
        <f t="shared" si="2"/>
        <v>16</v>
      </c>
      <c r="T46" s="3">
        <f t="shared" si="3"/>
        <v>2.2857142857142856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24" t="s">
        <v>4</v>
      </c>
      <c r="J47" s="3"/>
      <c r="K47" s="3"/>
      <c r="L47" s="3"/>
      <c r="M47" s="3"/>
      <c r="N47" s="3"/>
      <c r="O47" s="3"/>
      <c r="P47" s="3"/>
      <c r="Q47" s="3">
        <f t="shared" si="0"/>
        <v>0</v>
      </c>
      <c r="R47" s="6">
        <v>0.8</v>
      </c>
      <c r="S47" s="3">
        <f t="shared" si="2"/>
        <v>0</v>
      </c>
      <c r="T47" s="3">
        <f t="shared" si="3"/>
        <v>0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24" t="s">
        <v>4</v>
      </c>
      <c r="J48" s="3"/>
      <c r="K48" s="3"/>
      <c r="L48" s="3"/>
      <c r="M48" s="3"/>
      <c r="N48" s="3"/>
      <c r="O48" s="3"/>
      <c r="P48" s="3"/>
      <c r="Q48" s="3">
        <f t="shared" si="0"/>
        <v>0</v>
      </c>
      <c r="R48" s="6">
        <v>0.15</v>
      </c>
      <c r="S48" s="3">
        <f t="shared" si="2"/>
        <v>0</v>
      </c>
      <c r="T48" s="3">
        <f t="shared" si="3"/>
        <v>0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24" t="s">
        <v>4</v>
      </c>
      <c r="J49" s="3"/>
      <c r="K49" s="3"/>
      <c r="L49" s="3"/>
      <c r="M49" s="3"/>
      <c r="N49" s="3"/>
      <c r="O49" s="3"/>
      <c r="P49" s="3"/>
      <c r="Q49" s="3">
        <f t="shared" si="0"/>
        <v>0</v>
      </c>
      <c r="R49" s="6">
        <v>0.3</v>
      </c>
      <c r="S49" s="3">
        <f t="shared" si="2"/>
        <v>0</v>
      </c>
      <c r="T49" s="3">
        <f t="shared" si="3"/>
        <v>0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24" t="s">
        <v>4</v>
      </c>
      <c r="J50" s="3">
        <v>1</v>
      </c>
      <c r="K50" s="3"/>
      <c r="L50" s="3"/>
      <c r="M50" s="3">
        <v>1</v>
      </c>
      <c r="N50" s="3"/>
      <c r="O50" s="3">
        <v>1</v>
      </c>
      <c r="P50" s="3"/>
      <c r="Q50" s="3">
        <f t="shared" si="0"/>
        <v>3</v>
      </c>
      <c r="R50" s="6">
        <v>1.5</v>
      </c>
      <c r="S50" s="3">
        <f t="shared" si="2"/>
        <v>4.5</v>
      </c>
      <c r="T50" s="3">
        <f t="shared" si="3"/>
        <v>0.6428571428571429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24" t="s">
        <v>4</v>
      </c>
      <c r="J51" s="3">
        <v>500</v>
      </c>
      <c r="K51" s="3"/>
      <c r="L51" s="3">
        <v>500</v>
      </c>
      <c r="M51" s="3"/>
      <c r="N51" s="3">
        <v>500</v>
      </c>
      <c r="O51" s="3"/>
      <c r="P51" s="3">
        <v>500</v>
      </c>
      <c r="Q51" s="3">
        <f t="shared" si="0"/>
        <v>2000</v>
      </c>
      <c r="R51" s="6">
        <f>5.8/500</f>
        <v>1.1599999999999999E-2</v>
      </c>
      <c r="S51" s="3">
        <f t="shared" si="2"/>
        <v>23.2</v>
      </c>
      <c r="T51" s="3">
        <f t="shared" si="3"/>
        <v>3.3142857142857141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24" t="s">
        <v>4</v>
      </c>
      <c r="J52" s="3"/>
      <c r="K52" s="3"/>
      <c r="L52" s="3"/>
      <c r="M52" s="3"/>
      <c r="N52" s="3"/>
      <c r="O52" s="3"/>
      <c r="P52" s="3"/>
      <c r="Q52" s="3">
        <f t="shared" si="0"/>
        <v>0</v>
      </c>
      <c r="R52" s="7">
        <v>20</v>
      </c>
      <c r="S52" s="3">
        <f t="shared" si="2"/>
        <v>0</v>
      </c>
      <c r="T52" s="3">
        <f t="shared" si="3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24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f t="shared" si="0"/>
        <v>140</v>
      </c>
      <c r="R53" s="6">
        <v>0.1</v>
      </c>
      <c r="S53" s="3">
        <f t="shared" si="2"/>
        <v>14</v>
      </c>
      <c r="T53" s="3">
        <f t="shared" si="3"/>
        <v>2</v>
      </c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24" t="s">
        <v>4</v>
      </c>
      <c r="J54" s="3">
        <v>6</v>
      </c>
      <c r="K54" s="3"/>
      <c r="L54" s="3"/>
      <c r="M54" s="3"/>
      <c r="N54" s="3"/>
      <c r="O54" s="3"/>
      <c r="P54" s="3"/>
      <c r="Q54" s="3">
        <f t="shared" si="0"/>
        <v>6</v>
      </c>
      <c r="R54" s="7">
        <v>1</v>
      </c>
      <c r="S54" s="3">
        <f t="shared" si="2"/>
        <v>6</v>
      </c>
      <c r="T54" s="3">
        <f t="shared" si="3"/>
        <v>0.8571428571428571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24" t="s">
        <v>4</v>
      </c>
      <c r="J55" s="3">
        <v>5</v>
      </c>
      <c r="K55" s="3"/>
      <c r="L55" s="3"/>
      <c r="M55" s="3"/>
      <c r="N55" s="3">
        <v>5</v>
      </c>
      <c r="O55" s="3"/>
      <c r="P55" s="3"/>
      <c r="Q55" s="3">
        <f t="shared" si="0"/>
        <v>10</v>
      </c>
      <c r="R55" s="6">
        <v>3</v>
      </c>
      <c r="S55" s="3">
        <f t="shared" si="2"/>
        <v>30</v>
      </c>
      <c r="T55" s="3">
        <f t="shared" si="3"/>
        <v>4.2857142857142856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24" t="s">
        <v>4</v>
      </c>
      <c r="J56" s="3"/>
      <c r="K56" s="3"/>
      <c r="L56" s="3"/>
      <c r="M56" s="3"/>
      <c r="N56" s="3"/>
      <c r="O56" s="3"/>
      <c r="P56" s="3"/>
      <c r="Q56" s="3">
        <f t="shared" si="0"/>
        <v>0</v>
      </c>
      <c r="R56" s="6">
        <v>2.5</v>
      </c>
      <c r="S56" s="3">
        <f t="shared" si="2"/>
        <v>0</v>
      </c>
      <c r="T56" s="3">
        <f t="shared" si="3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24" t="s">
        <v>4</v>
      </c>
      <c r="J57" s="3"/>
      <c r="K57" s="3"/>
      <c r="L57" s="3"/>
      <c r="M57" s="3"/>
      <c r="N57" s="3"/>
      <c r="O57" s="3"/>
      <c r="P57" s="3"/>
      <c r="Q57" s="3">
        <f t="shared" si="0"/>
        <v>0</v>
      </c>
      <c r="R57" s="6">
        <v>9</v>
      </c>
      <c r="S57" s="3">
        <f t="shared" si="2"/>
        <v>0</v>
      </c>
      <c r="T57" s="3">
        <f t="shared" si="3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24" t="s">
        <v>4</v>
      </c>
      <c r="J58" s="3"/>
      <c r="K58" s="3"/>
      <c r="L58" s="3"/>
      <c r="M58" s="3"/>
      <c r="N58" s="3"/>
      <c r="O58" s="3"/>
      <c r="P58" s="3"/>
      <c r="Q58" s="3">
        <f t="shared" si="0"/>
        <v>0</v>
      </c>
      <c r="R58" s="6">
        <v>0.7</v>
      </c>
      <c r="S58" s="3">
        <f t="shared" si="2"/>
        <v>0</v>
      </c>
      <c r="T58" s="3">
        <f t="shared" si="3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24" t="s">
        <v>4</v>
      </c>
      <c r="J59" s="3"/>
      <c r="K59" s="3"/>
      <c r="L59" s="3"/>
      <c r="M59" s="3"/>
      <c r="N59" s="3"/>
      <c r="O59" s="3"/>
      <c r="P59" s="3"/>
      <c r="Q59" s="3">
        <f t="shared" si="0"/>
        <v>0</v>
      </c>
      <c r="R59" s="6">
        <v>1</v>
      </c>
      <c r="S59" s="3">
        <f t="shared" si="2"/>
        <v>0</v>
      </c>
      <c r="T59" s="3">
        <f t="shared" si="3"/>
        <v>0</v>
      </c>
    </row>
    <row r="60" spans="1:20" ht="16.5" customHeight="1" x14ac:dyDescent="0.25">
      <c r="A60" s="9">
        <v>50</v>
      </c>
      <c r="B60" s="98" t="s">
        <v>271</v>
      </c>
      <c r="C60" s="98"/>
      <c r="D60" s="98"/>
      <c r="E60" s="98"/>
      <c r="F60" s="98"/>
      <c r="G60" s="98"/>
      <c r="H60" s="98"/>
      <c r="I60" s="25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24" t="s">
        <v>267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24" t="s">
        <v>267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>
        <f t="shared" ref="T62:T65" si="4">S62</f>
        <v>500</v>
      </c>
    </row>
    <row r="63" spans="1:20" ht="16.5" x14ac:dyDescent="0.25">
      <c r="A63" s="9">
        <v>53</v>
      </c>
      <c r="B63" s="86" t="s">
        <v>268</v>
      </c>
      <c r="C63" s="86"/>
      <c r="D63" s="86"/>
      <c r="E63" s="86"/>
      <c r="F63" s="86"/>
      <c r="G63" s="86"/>
      <c r="H63" s="86"/>
      <c r="I63" s="24" t="s">
        <v>267</v>
      </c>
      <c r="J63" s="3"/>
      <c r="K63" s="3"/>
      <c r="L63" s="3"/>
      <c r="M63" s="3"/>
      <c r="N63" s="3"/>
      <c r="O63" s="3"/>
      <c r="P63" s="3"/>
      <c r="Q63" s="3">
        <v>1</v>
      </c>
      <c r="R63" s="8">
        <v>500</v>
      </c>
      <c r="S63" s="3">
        <f>Q63*R63</f>
        <v>500</v>
      </c>
      <c r="T63" s="3">
        <f t="shared" si="4"/>
        <v>500</v>
      </c>
    </row>
    <row r="64" spans="1:20" ht="16.5" x14ac:dyDescent="0.25">
      <c r="A64" s="9">
        <v>54</v>
      </c>
      <c r="B64" s="86" t="s">
        <v>269</v>
      </c>
      <c r="C64" s="86"/>
      <c r="D64" s="86"/>
      <c r="E64" s="86"/>
      <c r="F64" s="86"/>
      <c r="G64" s="86"/>
      <c r="H64" s="86"/>
      <c r="I64" s="24" t="s">
        <v>267</v>
      </c>
      <c r="J64" s="3"/>
      <c r="K64" s="3"/>
      <c r="L64" s="3"/>
      <c r="M64" s="3"/>
      <c r="N64" s="3"/>
      <c r="O64" s="3"/>
      <c r="P64" s="3"/>
      <c r="Q64" s="3">
        <v>3</v>
      </c>
      <c r="R64" s="8">
        <v>350</v>
      </c>
      <c r="S64" s="3">
        <f>Q64*R64</f>
        <v>1050</v>
      </c>
      <c r="T64" s="3">
        <f t="shared" si="4"/>
        <v>1050</v>
      </c>
    </row>
    <row r="65" spans="1:20" ht="16.5" x14ac:dyDescent="0.25">
      <c r="A65" s="9">
        <v>55</v>
      </c>
      <c r="B65" s="86" t="s">
        <v>270</v>
      </c>
      <c r="C65" s="86"/>
      <c r="D65" s="86"/>
      <c r="E65" s="86"/>
      <c r="F65" s="86"/>
      <c r="G65" s="86"/>
      <c r="H65" s="86"/>
      <c r="I65" s="24" t="s">
        <v>267</v>
      </c>
      <c r="J65" s="3"/>
      <c r="K65" s="3"/>
      <c r="L65" s="3"/>
      <c r="M65" s="3"/>
      <c r="N65" s="3"/>
      <c r="O65" s="3"/>
      <c r="P65" s="3"/>
      <c r="Q65" s="3">
        <v>1</v>
      </c>
      <c r="R65" s="24">
        <v>500</v>
      </c>
      <c r="S65" s="3">
        <f>Q65*R65</f>
        <v>500</v>
      </c>
      <c r="T65" s="3">
        <f t="shared" si="4"/>
        <v>500</v>
      </c>
    </row>
    <row r="66" spans="1:20" ht="16.5" customHeight="1" x14ac:dyDescent="0.25">
      <c r="A66" s="9">
        <v>56</v>
      </c>
      <c r="B66" s="98" t="s">
        <v>245</v>
      </c>
      <c r="C66" s="98"/>
      <c r="D66" s="98"/>
      <c r="E66" s="98"/>
      <c r="F66" s="98"/>
      <c r="G66" s="98"/>
      <c r="H66" s="98"/>
      <c r="I66" s="25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6" t="s">
        <v>246</v>
      </c>
      <c r="C67" s="86"/>
      <c r="D67" s="86"/>
      <c r="E67" s="86"/>
      <c r="F67" s="86"/>
      <c r="G67" s="86"/>
      <c r="H67" s="86"/>
      <c r="I67" s="24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6" t="s">
        <v>247</v>
      </c>
      <c r="C68" s="86"/>
      <c r="D68" s="86"/>
      <c r="E68" s="86"/>
      <c r="F68" s="86"/>
      <c r="G68" s="86"/>
      <c r="H68" s="86"/>
      <c r="I68" s="24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6" t="s">
        <v>248</v>
      </c>
      <c r="C69" s="86"/>
      <c r="D69" s="86"/>
      <c r="E69" s="86"/>
      <c r="F69" s="86"/>
      <c r="G69" s="86"/>
      <c r="H69" s="86"/>
      <c r="I69" s="24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6" t="s">
        <v>249</v>
      </c>
      <c r="C70" s="86"/>
      <c r="D70" s="86"/>
      <c r="E70" s="86"/>
      <c r="F70" s="86"/>
      <c r="G70" s="86"/>
      <c r="H70" s="86"/>
      <c r="I70" s="24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6" t="s">
        <v>250</v>
      </c>
      <c r="C71" s="86"/>
      <c r="D71" s="86"/>
      <c r="E71" s="86"/>
      <c r="F71" s="86"/>
      <c r="G71" s="86"/>
      <c r="H71" s="86"/>
      <c r="I71" s="24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6" t="s">
        <v>251</v>
      </c>
      <c r="C72" s="86"/>
      <c r="D72" s="86"/>
      <c r="E72" s="86"/>
      <c r="F72" s="86"/>
      <c r="G72" s="86"/>
      <c r="H72" s="86"/>
      <c r="I72" s="24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6" t="s">
        <v>252</v>
      </c>
      <c r="C73" s="86"/>
      <c r="D73" s="86"/>
      <c r="E73" s="86"/>
      <c r="F73" s="86"/>
      <c r="G73" s="86"/>
      <c r="H73" s="86"/>
      <c r="I73" s="24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6" t="s">
        <v>253</v>
      </c>
      <c r="C74" s="86"/>
      <c r="D74" s="86"/>
      <c r="E74" s="86"/>
      <c r="F74" s="86"/>
      <c r="G74" s="86"/>
      <c r="H74" s="86"/>
      <c r="I74" s="24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customHeight="1" x14ac:dyDescent="0.25">
      <c r="A75" s="9">
        <v>65</v>
      </c>
      <c r="B75" s="98" t="s">
        <v>254</v>
      </c>
      <c r="C75" s="98"/>
      <c r="D75" s="98"/>
      <c r="E75" s="98"/>
      <c r="F75" s="98"/>
      <c r="G75" s="98"/>
      <c r="H75" s="98"/>
      <c r="I75" s="25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6" t="s">
        <v>255</v>
      </c>
      <c r="C76" s="86"/>
      <c r="D76" s="86"/>
      <c r="E76" s="86"/>
      <c r="F76" s="86"/>
      <c r="G76" s="86"/>
      <c r="H76" s="86"/>
      <c r="I76" s="24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6" t="s">
        <v>256</v>
      </c>
      <c r="C77" s="86"/>
      <c r="D77" s="86"/>
      <c r="E77" s="86"/>
      <c r="F77" s="86"/>
      <c r="G77" s="86"/>
      <c r="H77" s="86"/>
      <c r="I77" s="24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6" t="s">
        <v>257</v>
      </c>
      <c r="C78" s="86"/>
      <c r="D78" s="86"/>
      <c r="E78" s="86"/>
      <c r="F78" s="86"/>
      <c r="G78" s="86"/>
      <c r="H78" s="86"/>
      <c r="I78" s="24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6" t="s">
        <v>31</v>
      </c>
      <c r="C79" s="86"/>
      <c r="D79" s="86"/>
      <c r="E79" s="86"/>
      <c r="F79" s="86"/>
      <c r="G79" s="86"/>
      <c r="H79" s="86"/>
      <c r="I79" s="24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6" t="s">
        <v>258</v>
      </c>
      <c r="C80" s="86"/>
      <c r="D80" s="86"/>
      <c r="E80" s="86"/>
      <c r="F80" s="86"/>
      <c r="G80" s="86"/>
      <c r="H80" s="86"/>
      <c r="I80" s="24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6" t="s">
        <v>259</v>
      </c>
      <c r="C81" s="86"/>
      <c r="D81" s="86"/>
      <c r="E81" s="86"/>
      <c r="F81" s="86"/>
      <c r="G81" s="86"/>
      <c r="H81" s="86"/>
      <c r="I81" s="24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6" t="s">
        <v>260</v>
      </c>
      <c r="C82" s="86"/>
      <c r="D82" s="86"/>
      <c r="E82" s="86"/>
      <c r="F82" s="86"/>
      <c r="G82" s="86"/>
      <c r="H82" s="86"/>
      <c r="I82" s="24" t="s">
        <v>4</v>
      </c>
      <c r="J82" s="3"/>
      <c r="K82" s="3"/>
      <c r="L82" s="3"/>
      <c r="M82" s="3"/>
      <c r="N82" s="3"/>
      <c r="O82" s="3"/>
      <c r="P82" s="3"/>
      <c r="Q82" s="3">
        <v>3</v>
      </c>
      <c r="R82" s="24">
        <v>40</v>
      </c>
      <c r="S82" s="3">
        <f t="shared" ref="S82:S87" si="5">Q82*R82</f>
        <v>120</v>
      </c>
      <c r="T82" s="3"/>
    </row>
    <row r="83" spans="1:20" ht="16.5" x14ac:dyDescent="0.25">
      <c r="A83" s="9">
        <v>73</v>
      </c>
      <c r="B83" s="86" t="s">
        <v>30</v>
      </c>
      <c r="C83" s="86"/>
      <c r="D83" s="86"/>
      <c r="E83" s="86"/>
      <c r="F83" s="86"/>
      <c r="G83" s="86"/>
      <c r="H83" s="86"/>
      <c r="I83" s="24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6" t="s">
        <v>261</v>
      </c>
      <c r="C84" s="86"/>
      <c r="D84" s="86"/>
      <c r="E84" s="86"/>
      <c r="F84" s="86"/>
      <c r="G84" s="86"/>
      <c r="H84" s="86"/>
      <c r="I84" s="24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customHeight="1" x14ac:dyDescent="0.25">
      <c r="A85" s="9">
        <v>75</v>
      </c>
      <c r="B85" s="99" t="s">
        <v>262</v>
      </c>
      <c r="C85" s="99"/>
      <c r="D85" s="99"/>
      <c r="E85" s="99"/>
      <c r="F85" s="99"/>
      <c r="G85" s="99"/>
      <c r="H85" s="99"/>
      <c r="I85" s="24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6" t="s">
        <v>263</v>
      </c>
      <c r="C86" s="86"/>
      <c r="D86" s="86"/>
      <c r="E86" s="86"/>
      <c r="F86" s="86"/>
      <c r="G86" s="86"/>
      <c r="H86" s="86"/>
      <c r="I86" s="24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6" t="s">
        <v>264</v>
      </c>
      <c r="C87" s="86"/>
      <c r="D87" s="86"/>
      <c r="E87" s="86"/>
      <c r="F87" s="86"/>
      <c r="G87" s="86"/>
      <c r="H87" s="86"/>
      <c r="I87" s="24" t="s">
        <v>4</v>
      </c>
      <c r="J87" s="3"/>
      <c r="K87" s="3"/>
      <c r="L87" s="3"/>
      <c r="M87" s="3"/>
      <c r="N87" s="3"/>
      <c r="O87" s="3"/>
      <c r="P87" s="3"/>
      <c r="Q87" s="3">
        <v>3</v>
      </c>
      <c r="R87" s="24">
        <v>20</v>
      </c>
      <c r="S87" s="3">
        <f t="shared" si="5"/>
        <v>60</v>
      </c>
      <c r="T87" s="3"/>
    </row>
    <row r="88" spans="1:20" ht="16.5" x14ac:dyDescent="0.25">
      <c r="A88" s="9">
        <v>78</v>
      </c>
      <c r="B88" s="86" t="s">
        <v>265</v>
      </c>
      <c r="C88" s="86"/>
      <c r="D88" s="86"/>
      <c r="E88" s="86"/>
      <c r="F88" s="86"/>
      <c r="G88" s="86"/>
      <c r="H88" s="86"/>
      <c r="I88" s="24" t="s">
        <v>4</v>
      </c>
      <c r="J88" s="3"/>
      <c r="K88" s="3"/>
      <c r="L88" s="3"/>
      <c r="M88" s="3"/>
      <c r="N88" s="3"/>
      <c r="O88" s="3"/>
      <c r="P88" s="3"/>
      <c r="Q88" s="3">
        <v>3</v>
      </c>
      <c r="R88" s="24">
        <v>30</v>
      </c>
      <c r="S88" s="3">
        <f>Q88*R88</f>
        <v>90</v>
      </c>
      <c r="T88" s="3"/>
    </row>
    <row r="89" spans="1:20" ht="15.75" x14ac:dyDescent="0.25">
      <c r="A89" s="4"/>
    </row>
    <row r="90" spans="1:20" ht="15.75" x14ac:dyDescent="0.25">
      <c r="A90" s="4"/>
    </row>
    <row r="91" spans="1:20" ht="15.75" x14ac:dyDescent="0.25">
      <c r="A91" s="4"/>
    </row>
    <row r="92" spans="1:20" ht="15.75" x14ac:dyDescent="0.25">
      <c r="A92" s="4"/>
    </row>
    <row r="93" spans="1:20" ht="15.75" x14ac:dyDescent="0.25">
      <c r="A93" s="4"/>
    </row>
    <row r="94" spans="1:20" ht="15.75" x14ac:dyDescent="0.25">
      <c r="A94" s="4"/>
    </row>
    <row r="95" spans="1:20" ht="15.75" x14ac:dyDescent="0.25">
      <c r="A95" s="4"/>
    </row>
    <row r="96" spans="1:20" ht="15.75" x14ac:dyDescent="0.25">
      <c r="A96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36:H36"/>
    <mergeCell ref="B37:H37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A9:A10"/>
    <mergeCell ref="B9:H10"/>
    <mergeCell ref="I9:I10"/>
    <mergeCell ref="J9:Q9"/>
    <mergeCell ref="B22:H22"/>
    <mergeCell ref="B23:H23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87:H87"/>
    <mergeCell ref="B88:H88"/>
    <mergeCell ref="T9:T10"/>
    <mergeCell ref="A1:T1"/>
    <mergeCell ref="Q2:T2"/>
    <mergeCell ref="Q3:T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37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4.85546875" style="1" customWidth="1"/>
    <col min="20" max="20" width="12.4257812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169</v>
      </c>
      <c r="E3" s="91"/>
      <c r="F3" s="91" t="s">
        <v>170</v>
      </c>
      <c r="G3" s="91"/>
      <c r="H3" s="15">
        <v>1600</v>
      </c>
      <c r="I3" s="90" t="s">
        <v>171</v>
      </c>
      <c r="J3" s="90"/>
      <c r="K3" s="90" t="s">
        <v>172</v>
      </c>
      <c r="L3" s="90"/>
      <c r="M3" s="97" t="s">
        <v>173</v>
      </c>
      <c r="N3" s="97"/>
      <c r="O3" s="91" t="s">
        <v>170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 t="s">
        <v>169</v>
      </c>
      <c r="E4" s="91"/>
      <c r="F4" s="91" t="s">
        <v>174</v>
      </c>
      <c r="G4" s="91"/>
      <c r="H4" s="15">
        <v>2000</v>
      </c>
      <c r="I4" s="90" t="s">
        <v>175</v>
      </c>
      <c r="J4" s="90"/>
      <c r="K4" s="90" t="s">
        <v>176</v>
      </c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/>
      <c r="G5" s="91"/>
      <c r="H5" s="15"/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78.75" customHeight="1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68.2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>
        <v>90</v>
      </c>
      <c r="K14" s="3">
        <v>90</v>
      </c>
      <c r="L14" s="3">
        <v>90</v>
      </c>
      <c r="M14" s="3">
        <v>90</v>
      </c>
      <c r="N14" s="3"/>
      <c r="O14" s="3"/>
      <c r="P14" s="3"/>
      <c r="Q14" s="3"/>
      <c r="R14" s="3"/>
      <c r="S14" s="3">
        <v>360</v>
      </c>
      <c r="T14" s="3"/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10</v>
      </c>
      <c r="K19" s="3">
        <v>10</v>
      </c>
      <c r="L19" s="3">
        <v>10</v>
      </c>
      <c r="M19" s="3">
        <v>10</v>
      </c>
      <c r="N19" s="3">
        <v>10</v>
      </c>
      <c r="O19" s="3">
        <v>10</v>
      </c>
      <c r="P19" s="3">
        <v>10</v>
      </c>
      <c r="Q19" s="3">
        <f>SUM(J19:P19)</f>
        <v>70</v>
      </c>
      <c r="R19" s="3"/>
      <c r="S19" s="3">
        <v>70</v>
      </c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/>
      <c r="K22" s="3"/>
      <c r="L22" s="3"/>
      <c r="M22" s="3"/>
      <c r="N22" s="3"/>
      <c r="O22" s="3"/>
      <c r="P22" s="3"/>
      <c r="Q22" s="3"/>
      <c r="R22" s="6">
        <v>7</v>
      </c>
      <c r="S22" s="3"/>
      <c r="T22" s="3"/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2</v>
      </c>
      <c r="K23" s="3"/>
      <c r="L23" s="3"/>
      <c r="M23" s="3"/>
      <c r="N23" s="3"/>
      <c r="O23" s="3"/>
      <c r="P23" s="3"/>
      <c r="Q23" s="3">
        <v>2</v>
      </c>
      <c r="R23" s="6">
        <v>5</v>
      </c>
      <c r="S23" s="3"/>
      <c r="T23" s="3"/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>
        <v>4</v>
      </c>
      <c r="K24" s="3"/>
      <c r="L24" s="3"/>
      <c r="M24" s="3">
        <v>4</v>
      </c>
      <c r="N24" s="3"/>
      <c r="O24" s="3"/>
      <c r="P24" s="3">
        <v>4</v>
      </c>
      <c r="Q24" s="3">
        <v>12</v>
      </c>
      <c r="R24" s="6">
        <v>0.6</v>
      </c>
      <c r="S24" s="3"/>
      <c r="T24" s="3"/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>
        <v>2</v>
      </c>
      <c r="K25" s="3"/>
      <c r="L25" s="3"/>
      <c r="M25" s="3"/>
      <c r="N25" s="3"/>
      <c r="O25" s="3"/>
      <c r="P25" s="3"/>
      <c r="Q25" s="3">
        <v>2</v>
      </c>
      <c r="R25" s="6">
        <v>8</v>
      </c>
      <c r="S25" s="3"/>
      <c r="T25" s="3"/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/>
      <c r="K26" s="3"/>
      <c r="L26" s="3"/>
      <c r="M26" s="3"/>
      <c r="N26" s="3"/>
      <c r="O26" s="3"/>
      <c r="P26" s="3"/>
      <c r="Q26" s="3"/>
      <c r="R26" s="6">
        <v>0.7</v>
      </c>
      <c r="S26" s="3"/>
      <c r="T26" s="3"/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/>
      <c r="T27" s="3"/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/>
      <c r="T28" s="3"/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>
        <v>2</v>
      </c>
      <c r="K29" s="3"/>
      <c r="L29" s="3"/>
      <c r="M29" s="3"/>
      <c r="N29" s="3"/>
      <c r="O29" s="3"/>
      <c r="P29" s="3"/>
      <c r="Q29" s="3">
        <v>2</v>
      </c>
      <c r="R29" s="6">
        <v>1.5</v>
      </c>
      <c r="S29" s="3"/>
      <c r="T29" s="3"/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>
        <v>1</v>
      </c>
      <c r="K30" s="3"/>
      <c r="L30" s="3"/>
      <c r="M30" s="3"/>
      <c r="N30" s="3"/>
      <c r="O30" s="3"/>
      <c r="P30" s="3"/>
      <c r="Q30" s="3">
        <v>1</v>
      </c>
      <c r="R30" s="6">
        <v>15</v>
      </c>
      <c r="S30" s="3"/>
      <c r="T30" s="3"/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2</v>
      </c>
      <c r="K31" s="3"/>
      <c r="L31" s="3"/>
      <c r="M31" s="3"/>
      <c r="N31" s="3"/>
      <c r="O31" s="3"/>
      <c r="P31" s="3">
        <v>2</v>
      </c>
      <c r="Q31" s="3">
        <v>4</v>
      </c>
      <c r="R31" s="6">
        <v>1</v>
      </c>
      <c r="S31" s="3"/>
      <c r="T31" s="3"/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/>
      <c r="T32" s="3"/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>
        <v>1</v>
      </c>
      <c r="K33" s="3"/>
      <c r="L33" s="3"/>
      <c r="M33" s="3"/>
      <c r="N33" s="3"/>
      <c r="O33" s="3"/>
      <c r="P33" s="3"/>
      <c r="Q33" s="3">
        <v>1</v>
      </c>
      <c r="R33" s="6">
        <v>10</v>
      </c>
      <c r="S33" s="3"/>
      <c r="T33" s="3"/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/>
      <c r="T34" s="3"/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/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/>
      <c r="T36" s="3"/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/>
      <c r="T37" s="3"/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/>
      <c r="T38" s="3"/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/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/>
      <c r="T40" s="3"/>
    </row>
    <row r="41" spans="1:20" ht="16.5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>
        <v>6</v>
      </c>
      <c r="K42" s="3"/>
      <c r="L42" s="3">
        <v>4</v>
      </c>
      <c r="M42" s="3"/>
      <c r="N42" s="3">
        <v>4</v>
      </c>
      <c r="O42" s="3"/>
      <c r="P42" s="3">
        <v>4</v>
      </c>
      <c r="Q42" s="3">
        <v>18</v>
      </c>
      <c r="R42" s="6">
        <v>0.1</v>
      </c>
      <c r="S42" s="3"/>
      <c r="T42" s="3"/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>
        <v>2</v>
      </c>
      <c r="K43" s="3"/>
      <c r="L43" s="3"/>
      <c r="M43" s="3"/>
      <c r="N43" s="3"/>
      <c r="O43" s="3"/>
      <c r="P43" s="3"/>
      <c r="Q43" s="3">
        <f>SUM(J43:P43)</f>
        <v>2</v>
      </c>
      <c r="R43" s="6">
        <v>1.9</v>
      </c>
      <c r="S43" s="3"/>
      <c r="T43" s="3"/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2</v>
      </c>
      <c r="K44" s="3"/>
      <c r="L44" s="3"/>
      <c r="M44" s="3"/>
      <c r="N44" s="3"/>
      <c r="O44" s="3"/>
      <c r="P44" s="3"/>
      <c r="Q44" s="3">
        <v>2</v>
      </c>
      <c r="R44" s="6">
        <v>6</v>
      </c>
      <c r="S44" s="3"/>
      <c r="T44" s="3"/>
    </row>
    <row r="45" spans="1:20" ht="16.5" x14ac:dyDescent="0.25">
      <c r="A45" s="9">
        <v>35</v>
      </c>
      <c r="B45" s="86" t="s">
        <v>177</v>
      </c>
      <c r="C45" s="86"/>
      <c r="D45" s="86"/>
      <c r="E45" s="86"/>
      <c r="F45" s="86"/>
      <c r="G45" s="86"/>
      <c r="H45" s="86"/>
      <c r="I45" s="13" t="s">
        <v>4</v>
      </c>
      <c r="J45" s="3">
        <v>2</v>
      </c>
      <c r="K45" s="3"/>
      <c r="L45" s="3"/>
      <c r="M45" s="3"/>
      <c r="N45" s="3"/>
      <c r="O45" s="3"/>
      <c r="P45" s="3"/>
      <c r="Q45" s="3">
        <v>2</v>
      </c>
      <c r="R45" s="6">
        <v>0.5</v>
      </c>
      <c r="S45" s="3"/>
      <c r="T45" s="3"/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2</v>
      </c>
      <c r="K46" s="3"/>
      <c r="L46" s="3"/>
      <c r="M46" s="3"/>
      <c r="N46" s="3"/>
      <c r="O46" s="3">
        <v>2</v>
      </c>
      <c r="P46" s="3"/>
      <c r="Q46" s="3">
        <v>4</v>
      </c>
      <c r="R46" s="6">
        <v>2</v>
      </c>
      <c r="S46" s="3"/>
      <c r="T46" s="3"/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>
        <v>2</v>
      </c>
      <c r="K47" s="3"/>
      <c r="L47" s="3"/>
      <c r="M47" s="3"/>
      <c r="N47" s="3"/>
      <c r="O47" s="3"/>
      <c r="P47" s="3"/>
      <c r="Q47" s="3">
        <v>2</v>
      </c>
      <c r="R47" s="6">
        <v>0.8</v>
      </c>
      <c r="S47" s="3"/>
      <c r="T47" s="3"/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>
        <v>4</v>
      </c>
      <c r="K48" s="3"/>
      <c r="L48" s="3"/>
      <c r="M48" s="3"/>
      <c r="N48" s="3"/>
      <c r="O48" s="3"/>
      <c r="P48" s="3"/>
      <c r="Q48" s="3">
        <v>4</v>
      </c>
      <c r="R48" s="6">
        <v>0.15</v>
      </c>
      <c r="S48" s="3"/>
      <c r="T48" s="3"/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>
        <v>2</v>
      </c>
      <c r="K49" s="3"/>
      <c r="L49" s="3"/>
      <c r="M49" s="3"/>
      <c r="N49" s="3"/>
      <c r="O49" s="3"/>
      <c r="P49" s="3"/>
      <c r="Q49" s="3">
        <v>2</v>
      </c>
      <c r="R49" s="6">
        <v>0.3</v>
      </c>
      <c r="S49" s="3"/>
      <c r="T49" s="3"/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2</v>
      </c>
      <c r="K50" s="3"/>
      <c r="L50" s="3"/>
      <c r="M50" s="3"/>
      <c r="N50" s="3"/>
      <c r="O50" s="3"/>
      <c r="P50" s="3"/>
      <c r="Q50" s="3">
        <v>2</v>
      </c>
      <c r="R50" s="6">
        <v>1.5</v>
      </c>
      <c r="S50" s="3"/>
      <c r="T50" s="3"/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1</v>
      </c>
      <c r="K51" s="3"/>
      <c r="L51" s="3"/>
      <c r="M51" s="3">
        <v>1</v>
      </c>
      <c r="N51" s="3"/>
      <c r="O51" s="3"/>
      <c r="P51" s="3"/>
      <c r="Q51" s="3">
        <v>2</v>
      </c>
      <c r="R51" s="6">
        <f>5.8/500</f>
        <v>1.1599999999999999E-2</v>
      </c>
      <c r="S51" s="3"/>
      <c r="T51" s="3"/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/>
      <c r="T52" s="3"/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100</v>
      </c>
      <c r="K53" s="3">
        <v>50</v>
      </c>
      <c r="L53" s="3">
        <v>50</v>
      </c>
      <c r="M53" s="3">
        <v>50</v>
      </c>
      <c r="N53" s="3">
        <v>50</v>
      </c>
      <c r="O53" s="3">
        <v>50</v>
      </c>
      <c r="P53" s="3">
        <v>50</v>
      </c>
      <c r="Q53" s="3">
        <v>400</v>
      </c>
      <c r="R53" s="6">
        <v>0.1</v>
      </c>
      <c r="S53" s="3"/>
      <c r="T53" s="3"/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3">
        <v>6</v>
      </c>
      <c r="K54" s="3"/>
      <c r="L54" s="3">
        <v>2</v>
      </c>
      <c r="M54" s="3"/>
      <c r="N54" s="3">
        <v>2</v>
      </c>
      <c r="O54" s="3"/>
      <c r="P54" s="3"/>
      <c r="Q54" s="3">
        <v>10</v>
      </c>
      <c r="R54" s="7">
        <v>1</v>
      </c>
      <c r="S54" s="3"/>
      <c r="T54" s="3"/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/>
      <c r="K55" s="3"/>
      <c r="L55" s="3"/>
      <c r="M55" s="3"/>
      <c r="N55" s="3"/>
      <c r="O55" s="3"/>
      <c r="P55" s="3"/>
      <c r="Q55" s="3"/>
      <c r="R55" s="6">
        <v>3</v>
      </c>
      <c r="S55" s="3"/>
      <c r="T55" s="3"/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/>
      <c r="T56" s="3"/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/>
      <c r="T57" s="3"/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>
        <v>2</v>
      </c>
      <c r="K58" s="3"/>
      <c r="L58" s="3"/>
      <c r="M58" s="3"/>
      <c r="N58" s="3"/>
      <c r="O58" s="3"/>
      <c r="P58" s="3"/>
      <c r="Q58" s="3">
        <v>2</v>
      </c>
      <c r="R58" s="6">
        <v>0.7</v>
      </c>
      <c r="S58" s="3"/>
      <c r="T58" s="3"/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/>
      <c r="T59" s="3"/>
    </row>
    <row r="60" spans="1:20" ht="16.5" customHeight="1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 t="s">
        <v>241</v>
      </c>
      <c r="C61" s="88"/>
      <c r="D61" s="88"/>
      <c r="E61" s="88"/>
      <c r="F61" s="88"/>
      <c r="G61" s="88"/>
      <c r="H61" s="89"/>
      <c r="I61" s="13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/>
    </row>
    <row r="62" spans="1:20" ht="16.5" x14ac:dyDescent="0.25">
      <c r="A62" s="9">
        <v>52</v>
      </c>
      <c r="B62" s="87" t="s">
        <v>266</v>
      </c>
      <c r="C62" s="88"/>
      <c r="D62" s="88"/>
      <c r="E62" s="88"/>
      <c r="F62" s="88"/>
      <c r="G62" s="88"/>
      <c r="H62" s="89"/>
      <c r="I62" s="13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400</v>
      </c>
      <c r="S62" s="3">
        <f>Q62*R62</f>
        <v>400</v>
      </c>
      <c r="T62" s="3"/>
    </row>
    <row r="63" spans="1:20" ht="16.5" x14ac:dyDescent="0.25">
      <c r="A63" s="9">
        <v>53</v>
      </c>
      <c r="B63" s="87"/>
      <c r="C63" s="88"/>
      <c r="D63" s="88"/>
      <c r="E63" s="88"/>
      <c r="F63" s="88"/>
      <c r="G63" s="88"/>
      <c r="H63" s="89"/>
      <c r="I63" s="13" t="s">
        <v>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6.5" x14ac:dyDescent="0.25">
      <c r="A64" s="9">
        <v>54</v>
      </c>
      <c r="B64" s="87"/>
      <c r="C64" s="88"/>
      <c r="D64" s="88"/>
      <c r="E64" s="88"/>
      <c r="F64" s="88"/>
      <c r="G64" s="88"/>
      <c r="H64" s="89"/>
      <c r="I64" s="13" t="s">
        <v>4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13" t="s">
        <v>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6.5" customHeight="1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customHeight="1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/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customHeight="1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5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8554687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15</v>
      </c>
      <c r="B3" s="91"/>
      <c r="C3" s="91"/>
      <c r="D3" s="91" t="s">
        <v>178</v>
      </c>
      <c r="E3" s="91"/>
      <c r="F3" s="91" t="s">
        <v>178</v>
      </c>
      <c r="G3" s="91"/>
      <c r="H3" s="15">
        <v>1250</v>
      </c>
      <c r="I3" s="90" t="s">
        <v>179</v>
      </c>
      <c r="J3" s="90"/>
      <c r="K3" s="90" t="s">
        <v>180</v>
      </c>
      <c r="L3" s="90"/>
      <c r="M3" s="97" t="s">
        <v>181</v>
      </c>
      <c r="N3" s="97"/>
      <c r="O3" s="91" t="s">
        <v>178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182</v>
      </c>
      <c r="G4" s="91"/>
      <c r="H4" s="15">
        <v>570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183</v>
      </c>
      <c r="G5" s="91"/>
      <c r="H5" s="15">
        <v>169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68.2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4" t="s">
        <v>267</v>
      </c>
      <c r="J12" s="3">
        <v>7</v>
      </c>
      <c r="K12" s="3">
        <v>7</v>
      </c>
      <c r="L12" s="3">
        <v>7</v>
      </c>
      <c r="M12" s="3">
        <v>7</v>
      </c>
      <c r="N12" s="3">
        <v>7</v>
      </c>
      <c r="O12" s="3">
        <v>7</v>
      </c>
      <c r="P12" s="3">
        <v>7</v>
      </c>
      <c r="Q12" s="3">
        <f>SUM(J12:P12)</f>
        <v>49</v>
      </c>
      <c r="R12" s="3"/>
      <c r="S12" s="3">
        <f>Q12</f>
        <v>49</v>
      </c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4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>
        <f t="shared" ref="S13:S16" si="0">Q13</f>
        <v>0</v>
      </c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4" t="s">
        <v>267</v>
      </c>
      <c r="J14" s="3">
        <v>100</v>
      </c>
      <c r="K14" s="3">
        <v>80</v>
      </c>
      <c r="L14" s="3">
        <v>80</v>
      </c>
      <c r="M14" s="3">
        <v>60</v>
      </c>
      <c r="N14" s="3">
        <v>30</v>
      </c>
      <c r="O14" s="3"/>
      <c r="P14" s="3"/>
      <c r="Q14" s="3">
        <v>350</v>
      </c>
      <c r="R14" s="3"/>
      <c r="S14" s="3">
        <f t="shared" si="0"/>
        <v>350</v>
      </c>
      <c r="T14" s="3"/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4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>
        <f t="shared" si="0"/>
        <v>0</v>
      </c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4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>
        <f t="shared" si="0"/>
        <v>0</v>
      </c>
      <c r="T16" s="3"/>
    </row>
    <row r="17" spans="1:20" ht="16.5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4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4" t="s">
        <v>267</v>
      </c>
      <c r="J19" s="3">
        <v>15</v>
      </c>
      <c r="K19" s="3">
        <v>15</v>
      </c>
      <c r="L19" s="3">
        <v>15</v>
      </c>
      <c r="M19" s="3">
        <v>15</v>
      </c>
      <c r="N19" s="3">
        <v>15</v>
      </c>
      <c r="O19" s="3">
        <v>15</v>
      </c>
      <c r="P19" s="3">
        <v>15</v>
      </c>
      <c r="Q19" s="3">
        <f>SUM(J19:P19)</f>
        <v>105</v>
      </c>
      <c r="R19" s="3"/>
      <c r="S19" s="3">
        <f>Q19</f>
        <v>105</v>
      </c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4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24" t="s">
        <v>4</v>
      </c>
      <c r="J22" s="3"/>
      <c r="K22" s="3"/>
      <c r="L22" s="3"/>
      <c r="M22" s="3"/>
      <c r="N22" s="3"/>
      <c r="O22" s="3"/>
      <c r="P22" s="3"/>
      <c r="Q22" s="3"/>
      <c r="R22" s="6">
        <v>7</v>
      </c>
      <c r="S22" s="3">
        <f>Q22*R22</f>
        <v>0</v>
      </c>
      <c r="T22" s="3"/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24" t="s">
        <v>4</v>
      </c>
      <c r="J23" s="3">
        <v>1</v>
      </c>
      <c r="K23" s="3"/>
      <c r="L23" s="3"/>
      <c r="M23" s="3">
        <v>1</v>
      </c>
      <c r="N23" s="3"/>
      <c r="O23" s="3"/>
      <c r="P23" s="3"/>
      <c r="Q23" s="3">
        <v>2</v>
      </c>
      <c r="R23" s="6">
        <v>5</v>
      </c>
      <c r="S23" s="3">
        <f t="shared" ref="S23:S40" si="1">Q23*R23</f>
        <v>10</v>
      </c>
      <c r="T23" s="3"/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24" t="s">
        <v>4</v>
      </c>
      <c r="J24" s="3"/>
      <c r="K24" s="3"/>
      <c r="L24" s="3"/>
      <c r="M24" s="3"/>
      <c r="N24" s="3"/>
      <c r="O24" s="3"/>
      <c r="P24" s="3"/>
      <c r="Q24" s="3"/>
      <c r="R24" s="6">
        <v>0.6</v>
      </c>
      <c r="S24" s="3">
        <f t="shared" si="1"/>
        <v>0</v>
      </c>
      <c r="T24" s="3"/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24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>
        <f t="shared" si="1"/>
        <v>8</v>
      </c>
      <c r="T25" s="3"/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24" t="s">
        <v>4</v>
      </c>
      <c r="J26" s="3"/>
      <c r="K26" s="3"/>
      <c r="L26" s="3"/>
      <c r="M26" s="3"/>
      <c r="N26" s="3"/>
      <c r="O26" s="3"/>
      <c r="P26" s="3"/>
      <c r="Q26" s="3"/>
      <c r="R26" s="6">
        <v>0.7</v>
      </c>
      <c r="S26" s="3">
        <f t="shared" si="1"/>
        <v>0</v>
      </c>
      <c r="T26" s="3"/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24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>
        <f t="shared" si="1"/>
        <v>0</v>
      </c>
      <c r="T27" s="3"/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24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1"/>
        <v>0</v>
      </c>
      <c r="T28" s="3"/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24" t="s">
        <v>4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7</v>
      </c>
      <c r="R29" s="6">
        <v>1.5</v>
      </c>
      <c r="S29" s="3">
        <f t="shared" si="1"/>
        <v>10.5</v>
      </c>
      <c r="T29" s="3"/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24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1"/>
        <v>0</v>
      </c>
      <c r="T30" s="3"/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24" t="s">
        <v>4</v>
      </c>
      <c r="J31" s="3">
        <v>1</v>
      </c>
      <c r="K31" s="3"/>
      <c r="L31" s="3">
        <v>1</v>
      </c>
      <c r="M31" s="3"/>
      <c r="N31" s="3">
        <v>1</v>
      </c>
      <c r="O31" s="3"/>
      <c r="P31" s="3">
        <v>1</v>
      </c>
      <c r="Q31" s="3">
        <v>3</v>
      </c>
      <c r="R31" s="6">
        <v>1</v>
      </c>
      <c r="S31" s="3">
        <f t="shared" si="1"/>
        <v>3</v>
      </c>
      <c r="T31" s="3"/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24" t="s">
        <v>4</v>
      </c>
      <c r="J32" s="3">
        <v>5</v>
      </c>
      <c r="K32" s="3"/>
      <c r="L32" s="3"/>
      <c r="M32" s="3"/>
      <c r="N32" s="3"/>
      <c r="O32" s="3"/>
      <c r="P32" s="3"/>
      <c r="Q32" s="3">
        <v>5</v>
      </c>
      <c r="R32" s="7">
        <v>40</v>
      </c>
      <c r="S32" s="3">
        <f t="shared" si="1"/>
        <v>200</v>
      </c>
      <c r="T32" s="3"/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24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1"/>
        <v>0</v>
      </c>
      <c r="T33" s="3"/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24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1"/>
        <v>0</v>
      </c>
      <c r="T34" s="3"/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24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>
        <f t="shared" si="1"/>
        <v>0</v>
      </c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24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>
        <f t="shared" si="1"/>
        <v>0</v>
      </c>
      <c r="T36" s="3"/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24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1"/>
        <v>0</v>
      </c>
      <c r="T37" s="3"/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24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>
        <f t="shared" si="1"/>
        <v>0</v>
      </c>
      <c r="T38" s="3"/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24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>
        <f t="shared" si="1"/>
        <v>0</v>
      </c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24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1"/>
        <v>0</v>
      </c>
      <c r="T40" s="3"/>
    </row>
    <row r="41" spans="1:20" ht="16.5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24" t="s">
        <v>4</v>
      </c>
      <c r="J42" s="3">
        <v>10</v>
      </c>
      <c r="K42" s="3">
        <v>10</v>
      </c>
      <c r="L42" s="3">
        <v>10</v>
      </c>
      <c r="M42" s="3">
        <v>10</v>
      </c>
      <c r="N42" s="3">
        <v>10</v>
      </c>
      <c r="O42" s="3">
        <v>10</v>
      </c>
      <c r="P42" s="3">
        <v>10</v>
      </c>
      <c r="Q42" s="3">
        <v>70</v>
      </c>
      <c r="R42" s="6">
        <v>0.1</v>
      </c>
      <c r="S42" s="3">
        <f>Q42*R42</f>
        <v>7</v>
      </c>
      <c r="T42" s="3"/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24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>
        <f t="shared" ref="S43:S59" si="2">Q43*R43</f>
        <v>0</v>
      </c>
      <c r="T43" s="3"/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24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>
        <f t="shared" si="2"/>
        <v>6</v>
      </c>
      <c r="T44" s="3"/>
    </row>
    <row r="45" spans="1:20" ht="16.5" x14ac:dyDescent="0.25">
      <c r="A45" s="9">
        <v>35</v>
      </c>
      <c r="B45" s="86" t="s">
        <v>96</v>
      </c>
      <c r="C45" s="86"/>
      <c r="D45" s="86"/>
      <c r="E45" s="86"/>
      <c r="F45" s="86"/>
      <c r="G45" s="86"/>
      <c r="H45" s="86"/>
      <c r="I45" s="24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2"/>
        <v>0</v>
      </c>
      <c r="T45" s="3"/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24" t="s">
        <v>4</v>
      </c>
      <c r="J46" s="3">
        <v>2</v>
      </c>
      <c r="K46" s="3"/>
      <c r="L46" s="3"/>
      <c r="M46" s="3"/>
      <c r="N46" s="3"/>
      <c r="O46" s="3"/>
      <c r="P46" s="3"/>
      <c r="Q46" s="3">
        <v>2</v>
      </c>
      <c r="R46" s="6">
        <v>2</v>
      </c>
      <c r="S46" s="3">
        <f t="shared" si="2"/>
        <v>4</v>
      </c>
      <c r="T46" s="3"/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24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>
        <f t="shared" si="2"/>
        <v>0</v>
      </c>
      <c r="T47" s="3"/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24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2"/>
        <v>0</v>
      </c>
      <c r="T48" s="3"/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24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>
        <f t="shared" si="2"/>
        <v>0</v>
      </c>
      <c r="T49" s="3"/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24" t="s">
        <v>4</v>
      </c>
      <c r="J50" s="3">
        <v>1</v>
      </c>
      <c r="K50" s="3"/>
      <c r="L50" s="3"/>
      <c r="M50" s="3"/>
      <c r="N50" s="3"/>
      <c r="O50" s="3"/>
      <c r="P50" s="3"/>
      <c r="Q50" s="3">
        <v>1</v>
      </c>
      <c r="R50" s="6">
        <v>1.5</v>
      </c>
      <c r="S50" s="3">
        <f t="shared" si="2"/>
        <v>1.5</v>
      </c>
      <c r="T50" s="3"/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24" t="s">
        <v>4</v>
      </c>
      <c r="J51" s="3">
        <v>500</v>
      </c>
      <c r="K51" s="3"/>
      <c r="L51" s="3"/>
      <c r="M51" s="3"/>
      <c r="N51" s="3"/>
      <c r="O51" s="3"/>
      <c r="P51" s="3"/>
      <c r="Q51" s="3">
        <v>500</v>
      </c>
      <c r="R51" s="6">
        <f>5.8/500</f>
        <v>1.1599999999999999E-2</v>
      </c>
      <c r="S51" s="3">
        <f t="shared" si="2"/>
        <v>5.8</v>
      </c>
      <c r="T51" s="3"/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24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2"/>
        <v>0</v>
      </c>
      <c r="T52" s="3"/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24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>
        <f t="shared" si="2"/>
        <v>14</v>
      </c>
      <c r="T53" s="3"/>
    </row>
    <row r="54" spans="1:20" ht="16.5" x14ac:dyDescent="0.25">
      <c r="A54" s="9">
        <v>44</v>
      </c>
      <c r="B54" s="86" t="s">
        <v>97</v>
      </c>
      <c r="C54" s="86"/>
      <c r="D54" s="86"/>
      <c r="E54" s="86"/>
      <c r="F54" s="86"/>
      <c r="G54" s="86"/>
      <c r="H54" s="86"/>
      <c r="I54" s="24" t="s">
        <v>4</v>
      </c>
      <c r="J54" s="3">
        <v>5</v>
      </c>
      <c r="K54" s="3">
        <v>5</v>
      </c>
      <c r="L54" s="3">
        <v>5</v>
      </c>
      <c r="M54" s="3">
        <v>5</v>
      </c>
      <c r="N54" s="3">
        <v>2</v>
      </c>
      <c r="O54" s="3">
        <v>2</v>
      </c>
      <c r="P54" s="3">
        <v>2</v>
      </c>
      <c r="Q54" s="3">
        <v>26</v>
      </c>
      <c r="R54" s="7">
        <v>1</v>
      </c>
      <c r="S54" s="3">
        <f t="shared" si="2"/>
        <v>26</v>
      </c>
      <c r="T54" s="3"/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24" t="s">
        <v>4</v>
      </c>
      <c r="J55" s="3"/>
      <c r="K55" s="3"/>
      <c r="L55" s="3"/>
      <c r="M55" s="3"/>
      <c r="N55" s="3"/>
      <c r="O55" s="3"/>
      <c r="P55" s="3"/>
      <c r="Q55" s="3"/>
      <c r="R55" s="6">
        <v>3</v>
      </c>
      <c r="S55" s="3">
        <f t="shared" si="2"/>
        <v>0</v>
      </c>
      <c r="T55" s="3"/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24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2"/>
        <v>0</v>
      </c>
      <c r="T56" s="3"/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24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2"/>
        <v>0</v>
      </c>
      <c r="T57" s="3"/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24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2"/>
        <v>0</v>
      </c>
      <c r="T58" s="3"/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24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2"/>
        <v>0</v>
      </c>
      <c r="T59" s="3"/>
    </row>
    <row r="60" spans="1:20" ht="16.5" customHeight="1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 t="s">
        <v>241</v>
      </c>
      <c r="C61" s="88"/>
      <c r="D61" s="88"/>
      <c r="E61" s="88"/>
      <c r="F61" s="88"/>
      <c r="G61" s="88"/>
      <c r="H61" s="89"/>
      <c r="I61" s="24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/>
    </row>
    <row r="62" spans="1:20" ht="16.5" x14ac:dyDescent="0.25">
      <c r="A62" s="9">
        <v>52</v>
      </c>
      <c r="B62" s="87" t="s">
        <v>266</v>
      </c>
      <c r="C62" s="88"/>
      <c r="D62" s="88"/>
      <c r="E62" s="88"/>
      <c r="F62" s="88"/>
      <c r="G62" s="88"/>
      <c r="H62" s="89"/>
      <c r="I62" s="24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/>
    </row>
    <row r="63" spans="1:20" ht="16.5" x14ac:dyDescent="0.25">
      <c r="A63" s="9">
        <v>53</v>
      </c>
      <c r="B63" s="86" t="s">
        <v>274</v>
      </c>
      <c r="C63" s="86"/>
      <c r="D63" s="86"/>
      <c r="E63" s="86"/>
      <c r="F63" s="86"/>
      <c r="G63" s="86"/>
      <c r="H63" s="86"/>
      <c r="I63" s="24" t="s">
        <v>4</v>
      </c>
      <c r="J63" s="3"/>
      <c r="K63" s="3"/>
      <c r="L63" s="3"/>
      <c r="M63" s="3"/>
      <c r="N63" s="3"/>
      <c r="O63" s="3"/>
      <c r="P63" s="3"/>
      <c r="Q63" s="3">
        <v>1</v>
      </c>
      <c r="R63" s="8">
        <v>50</v>
      </c>
      <c r="S63" s="3">
        <f>Q63*R63</f>
        <v>50</v>
      </c>
      <c r="T63" s="3"/>
    </row>
    <row r="64" spans="1:20" ht="16.5" x14ac:dyDescent="0.25">
      <c r="A64" s="9">
        <v>54</v>
      </c>
      <c r="B64" s="87"/>
      <c r="C64" s="88"/>
      <c r="D64" s="88"/>
      <c r="E64" s="88"/>
      <c r="F64" s="88"/>
      <c r="G64" s="88"/>
      <c r="H64" s="89"/>
      <c r="I64" s="22"/>
      <c r="J64" s="3"/>
      <c r="K64" s="3"/>
      <c r="L64" s="3"/>
      <c r="M64" s="3"/>
      <c r="N64" s="3"/>
      <c r="O64" s="3"/>
      <c r="P64" s="3"/>
      <c r="Q64" s="3"/>
      <c r="R64" s="8"/>
      <c r="S64" s="3"/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22"/>
      <c r="J65" s="3"/>
      <c r="K65" s="3"/>
      <c r="L65" s="3"/>
      <c r="M65" s="3"/>
      <c r="N65" s="3"/>
      <c r="O65" s="3"/>
      <c r="P65" s="3"/>
      <c r="Q65" s="3"/>
      <c r="R65" s="8"/>
      <c r="S65" s="3"/>
      <c r="T65" s="3"/>
    </row>
    <row r="66" spans="1:20" ht="16.5" customHeight="1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>
        <v>1</v>
      </c>
      <c r="R67" s="24">
        <v>120</v>
      </c>
      <c r="S67" s="3">
        <f>Q67*R67</f>
        <v>120</v>
      </c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>
        <v>1</v>
      </c>
      <c r="R68" s="24">
        <v>130</v>
      </c>
      <c r="S68" s="3">
        <f t="shared" ref="S68:S74" si="3">Q68*R68</f>
        <v>130</v>
      </c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>
        <v>1</v>
      </c>
      <c r="R69" s="24">
        <v>250</v>
      </c>
      <c r="S69" s="3">
        <f t="shared" si="3"/>
        <v>250</v>
      </c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>
        <v>1</v>
      </c>
      <c r="R70" s="24">
        <v>447</v>
      </c>
      <c r="S70" s="3">
        <f t="shared" si="3"/>
        <v>447</v>
      </c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>
        <v>1</v>
      </c>
      <c r="R71" s="24">
        <v>645</v>
      </c>
      <c r="S71" s="3">
        <f t="shared" si="3"/>
        <v>645</v>
      </c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>
        <v>1</v>
      </c>
      <c r="R72" s="24">
        <v>500</v>
      </c>
      <c r="S72" s="3">
        <f t="shared" si="3"/>
        <v>500</v>
      </c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>
        <v>1</v>
      </c>
      <c r="R73" s="24">
        <v>855</v>
      </c>
      <c r="S73" s="3">
        <f t="shared" si="3"/>
        <v>855</v>
      </c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>
        <v>1</v>
      </c>
      <c r="R74" s="24">
        <v>700</v>
      </c>
      <c r="S74" s="3">
        <f t="shared" si="3"/>
        <v>700</v>
      </c>
      <c r="T74" s="3"/>
    </row>
    <row r="75" spans="1:20" ht="16.5" customHeight="1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>
        <v>1</v>
      </c>
      <c r="R76" s="24">
        <v>1300</v>
      </c>
      <c r="S76" s="3">
        <f>Q76*R76</f>
        <v>1300</v>
      </c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>
        <v>1</v>
      </c>
      <c r="R77" s="24">
        <v>140</v>
      </c>
      <c r="S77" s="3">
        <f t="shared" ref="S77:S88" si="4">Q77*R77</f>
        <v>140</v>
      </c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>
        <v>1</v>
      </c>
      <c r="R78" s="24">
        <v>55</v>
      </c>
      <c r="S78" s="3">
        <f t="shared" si="4"/>
        <v>55</v>
      </c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>
        <v>1</v>
      </c>
      <c r="R79" s="24">
        <v>50</v>
      </c>
      <c r="S79" s="3">
        <f t="shared" si="4"/>
        <v>50</v>
      </c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>
        <v>1</v>
      </c>
      <c r="R80" s="24">
        <v>400</v>
      </c>
      <c r="S80" s="3">
        <f t="shared" si="4"/>
        <v>400</v>
      </c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>
        <v>1</v>
      </c>
      <c r="R81" s="24">
        <v>350</v>
      </c>
      <c r="S81" s="3">
        <f t="shared" si="4"/>
        <v>350</v>
      </c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>
        <v>1</v>
      </c>
      <c r="R82" s="24">
        <v>40</v>
      </c>
      <c r="S82" s="3">
        <f t="shared" si="4"/>
        <v>40</v>
      </c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>
        <v>1</v>
      </c>
      <c r="R83" s="24">
        <v>1.5</v>
      </c>
      <c r="S83" s="3">
        <f t="shared" si="4"/>
        <v>1.5</v>
      </c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>
        <v>1</v>
      </c>
      <c r="R84" s="24">
        <v>200</v>
      </c>
      <c r="S84" s="3">
        <f t="shared" si="4"/>
        <v>200</v>
      </c>
      <c r="T84" s="3"/>
    </row>
    <row r="85" spans="1:20" ht="16.5" customHeight="1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>
        <v>1</v>
      </c>
      <c r="R85" s="24">
        <v>300</v>
      </c>
      <c r="S85" s="3">
        <f t="shared" si="4"/>
        <v>300</v>
      </c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>
        <v>1</v>
      </c>
      <c r="R86" s="24">
        <v>20</v>
      </c>
      <c r="S86" s="3">
        <f t="shared" si="4"/>
        <v>20</v>
      </c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>
        <v>1</v>
      </c>
      <c r="R87" s="24">
        <v>20</v>
      </c>
      <c r="S87" s="3">
        <f t="shared" si="4"/>
        <v>20</v>
      </c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 t="shared" si="4"/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4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28515625" style="1" customWidth="1"/>
    <col min="20" max="20" width="12.2851562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123</v>
      </c>
      <c r="B3" s="91"/>
      <c r="C3" s="91"/>
      <c r="D3" s="91" t="s">
        <v>184</v>
      </c>
      <c r="E3" s="91"/>
      <c r="F3" s="91" t="s">
        <v>184</v>
      </c>
      <c r="G3" s="91"/>
      <c r="H3" s="15">
        <v>1600</v>
      </c>
      <c r="I3" s="90" t="s">
        <v>185</v>
      </c>
      <c r="J3" s="90"/>
      <c r="K3" s="90" t="s">
        <v>186</v>
      </c>
      <c r="L3" s="90"/>
      <c r="M3" s="97" t="s">
        <v>187</v>
      </c>
      <c r="N3" s="97"/>
      <c r="O3" s="91" t="s">
        <v>184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188</v>
      </c>
      <c r="G4" s="91"/>
      <c r="H4" s="15">
        <v>96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189</v>
      </c>
      <c r="G5" s="91"/>
      <c r="H5" s="15">
        <v>102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 t="s">
        <v>190</v>
      </c>
      <c r="G6" s="91"/>
      <c r="H6" s="15">
        <v>83</v>
      </c>
      <c r="I6" s="90" t="s">
        <v>191</v>
      </c>
      <c r="J6" s="90"/>
      <c r="K6" s="90" t="s">
        <v>192</v>
      </c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 t="s">
        <v>193</v>
      </c>
      <c r="G7" s="91"/>
      <c r="H7" s="15">
        <v>220</v>
      </c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36" customHeight="1" x14ac:dyDescent="0.3">
      <c r="A8" s="91"/>
      <c r="B8" s="91"/>
      <c r="C8" s="91"/>
      <c r="D8" s="91"/>
      <c r="E8" s="91"/>
      <c r="F8" s="91" t="s">
        <v>194</v>
      </c>
      <c r="G8" s="91"/>
      <c r="H8" s="15">
        <v>93</v>
      </c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67.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4" t="s">
        <v>267</v>
      </c>
      <c r="J12" s="3">
        <v>5</v>
      </c>
      <c r="K12" s="3">
        <v>5</v>
      </c>
      <c r="L12" s="3">
        <v>5</v>
      </c>
      <c r="M12" s="3">
        <v>3</v>
      </c>
      <c r="N12" s="3">
        <v>4</v>
      </c>
      <c r="O12" s="3">
        <v>3</v>
      </c>
      <c r="P12" s="3">
        <v>4</v>
      </c>
      <c r="Q12" s="3">
        <f>SUM(J12:P12)</f>
        <v>29</v>
      </c>
      <c r="R12" s="3"/>
      <c r="S12" s="3">
        <f>Q12</f>
        <v>29</v>
      </c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4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>
        <f t="shared" ref="S13:S16" si="0">Q13</f>
        <v>0</v>
      </c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4" t="s">
        <v>267</v>
      </c>
      <c r="J14" s="3">
        <v>160</v>
      </c>
      <c r="K14" s="3"/>
      <c r="L14" s="3"/>
      <c r="M14" s="3"/>
      <c r="N14" s="3"/>
      <c r="O14" s="3"/>
      <c r="P14" s="3"/>
      <c r="Q14" s="3">
        <v>160</v>
      </c>
      <c r="R14" s="3"/>
      <c r="S14" s="3">
        <f t="shared" si="0"/>
        <v>160</v>
      </c>
      <c r="T14" s="3"/>
    </row>
    <row r="15" spans="1:20" ht="16.5" x14ac:dyDescent="0.25">
      <c r="A15" s="9">
        <v>5</v>
      </c>
      <c r="B15" s="86" t="s">
        <v>36</v>
      </c>
      <c r="C15" s="86"/>
      <c r="D15" s="86"/>
      <c r="E15" s="86"/>
      <c r="F15" s="86"/>
      <c r="G15" s="86"/>
      <c r="H15" s="86"/>
      <c r="I15" s="24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>
        <f t="shared" si="0"/>
        <v>0</v>
      </c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4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>
        <f t="shared" si="0"/>
        <v>0</v>
      </c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4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4" t="s">
        <v>267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4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24" t="s">
        <v>4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v>14</v>
      </c>
      <c r="R22" s="6">
        <v>7</v>
      </c>
      <c r="S22" s="3">
        <f>Q22*R22</f>
        <v>98</v>
      </c>
      <c r="T22" s="3"/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24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1">Q23*R23</f>
        <v>5</v>
      </c>
      <c r="T23" s="3"/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24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14</v>
      </c>
      <c r="R24" s="6">
        <v>0.6</v>
      </c>
      <c r="S24" s="3">
        <f t="shared" si="1"/>
        <v>8.4</v>
      </c>
      <c r="T24" s="3"/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24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>
        <f t="shared" si="1"/>
        <v>8</v>
      </c>
      <c r="T25" s="3"/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24" t="s">
        <v>4</v>
      </c>
      <c r="J26" s="3">
        <v>2</v>
      </c>
      <c r="K26" s="3"/>
      <c r="L26" s="3">
        <v>2</v>
      </c>
      <c r="M26" s="3"/>
      <c r="N26" s="3"/>
      <c r="O26" s="3"/>
      <c r="P26" s="3">
        <v>2</v>
      </c>
      <c r="Q26" s="3">
        <v>6</v>
      </c>
      <c r="R26" s="6">
        <v>0.7</v>
      </c>
      <c r="S26" s="3">
        <f t="shared" si="1"/>
        <v>4.1999999999999993</v>
      </c>
      <c r="T26" s="3"/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24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>
        <f t="shared" si="1"/>
        <v>0</v>
      </c>
      <c r="T27" s="3"/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24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1"/>
        <v>0</v>
      </c>
      <c r="T28" s="3"/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24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>
        <f t="shared" si="1"/>
        <v>0</v>
      </c>
      <c r="T29" s="3"/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24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1"/>
        <v>0</v>
      </c>
      <c r="T30" s="3"/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24" t="s">
        <v>4</v>
      </c>
      <c r="J31" s="3">
        <v>1</v>
      </c>
      <c r="K31" s="3"/>
      <c r="L31" s="3"/>
      <c r="M31" s="3"/>
      <c r="N31" s="3"/>
      <c r="O31" s="3"/>
      <c r="P31" s="3"/>
      <c r="Q31" s="3">
        <v>1</v>
      </c>
      <c r="R31" s="6">
        <v>1</v>
      </c>
      <c r="S31" s="3">
        <f t="shared" si="1"/>
        <v>1</v>
      </c>
      <c r="T31" s="3"/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24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>
        <f t="shared" si="1"/>
        <v>0</v>
      </c>
      <c r="T32" s="3"/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24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1"/>
        <v>0</v>
      </c>
      <c r="T33" s="3"/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24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1"/>
        <v>0</v>
      </c>
      <c r="T34" s="3"/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24" t="s">
        <v>4</v>
      </c>
      <c r="J35" s="3">
        <v>1</v>
      </c>
      <c r="K35" s="3"/>
      <c r="L35" s="3"/>
      <c r="M35" s="3"/>
      <c r="N35" s="3"/>
      <c r="O35" s="3"/>
      <c r="P35" s="3"/>
      <c r="Q35" s="3">
        <v>1</v>
      </c>
      <c r="R35" s="7">
        <v>40</v>
      </c>
      <c r="S35" s="3">
        <f t="shared" si="1"/>
        <v>40</v>
      </c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24" t="s">
        <v>4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21</v>
      </c>
      <c r="R36" s="6">
        <v>2.5</v>
      </c>
      <c r="S36" s="3">
        <f t="shared" si="1"/>
        <v>52.5</v>
      </c>
      <c r="T36" s="3"/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24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1"/>
        <v>0</v>
      </c>
      <c r="T37" s="3"/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24" t="s">
        <v>4</v>
      </c>
      <c r="J38" s="3">
        <v>2</v>
      </c>
      <c r="K38" s="3"/>
      <c r="L38" s="3"/>
      <c r="M38" s="3"/>
      <c r="N38" s="3"/>
      <c r="O38" s="3"/>
      <c r="P38" s="3"/>
      <c r="Q38" s="3">
        <v>2</v>
      </c>
      <c r="R38" s="6">
        <v>2.5</v>
      </c>
      <c r="S38" s="3">
        <f t="shared" si="1"/>
        <v>5</v>
      </c>
      <c r="T38" s="3"/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24" t="s">
        <v>4</v>
      </c>
      <c r="J39" s="3">
        <v>1</v>
      </c>
      <c r="K39" s="3"/>
      <c r="L39" s="3"/>
      <c r="M39" s="3"/>
      <c r="N39" s="3"/>
      <c r="O39" s="3"/>
      <c r="P39" s="3"/>
      <c r="Q39" s="3">
        <v>1</v>
      </c>
      <c r="R39" s="7">
        <v>70</v>
      </c>
      <c r="S39" s="3">
        <f t="shared" si="1"/>
        <v>70</v>
      </c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24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1"/>
        <v>0</v>
      </c>
      <c r="T40" s="3"/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24" t="s">
        <v>4</v>
      </c>
      <c r="J42" s="3"/>
      <c r="K42" s="3"/>
      <c r="L42" s="3"/>
      <c r="M42" s="3"/>
      <c r="N42" s="3"/>
      <c r="O42" s="3"/>
      <c r="P42" s="3"/>
      <c r="Q42" s="3"/>
      <c r="R42" s="6">
        <v>0.1</v>
      </c>
      <c r="S42" s="3">
        <f>Q42*R42</f>
        <v>0</v>
      </c>
      <c r="T42" s="3"/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24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>
        <f t="shared" ref="S43:S59" si="2">Q43*R43</f>
        <v>0</v>
      </c>
      <c r="T43" s="3"/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24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>
        <f t="shared" si="2"/>
        <v>6</v>
      </c>
      <c r="T44" s="3"/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24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2"/>
        <v>0</v>
      </c>
      <c r="T45" s="3"/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24" t="s">
        <v>4</v>
      </c>
      <c r="J46" s="3">
        <v>2</v>
      </c>
      <c r="K46" s="3"/>
      <c r="L46" s="3">
        <v>2</v>
      </c>
      <c r="M46" s="3"/>
      <c r="N46" s="3">
        <v>2</v>
      </c>
      <c r="O46" s="3"/>
      <c r="P46" s="3">
        <v>2</v>
      </c>
      <c r="Q46" s="3">
        <v>8</v>
      </c>
      <c r="R46" s="6">
        <v>2</v>
      </c>
      <c r="S46" s="3">
        <f t="shared" si="2"/>
        <v>16</v>
      </c>
      <c r="T46" s="3"/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24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>
        <f t="shared" si="2"/>
        <v>0</v>
      </c>
      <c r="T47" s="3"/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24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2"/>
        <v>0</v>
      </c>
      <c r="T48" s="3"/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24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>
        <f t="shared" si="2"/>
        <v>0</v>
      </c>
      <c r="T49" s="3"/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24" t="s">
        <v>4</v>
      </c>
      <c r="J50" s="3">
        <v>1</v>
      </c>
      <c r="K50" s="3"/>
      <c r="L50" s="3"/>
      <c r="M50" s="3">
        <v>1</v>
      </c>
      <c r="N50" s="3"/>
      <c r="O50" s="3">
        <v>1</v>
      </c>
      <c r="P50" s="3"/>
      <c r="Q50" s="3">
        <v>3</v>
      </c>
      <c r="R50" s="6">
        <v>1.5</v>
      </c>
      <c r="S50" s="3">
        <f t="shared" si="2"/>
        <v>4.5</v>
      </c>
      <c r="T50" s="3"/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24" t="s">
        <v>4</v>
      </c>
      <c r="J51" s="3">
        <v>500</v>
      </c>
      <c r="K51" s="3"/>
      <c r="L51" s="3">
        <v>500</v>
      </c>
      <c r="M51" s="3"/>
      <c r="N51" s="3">
        <v>500</v>
      </c>
      <c r="O51" s="3"/>
      <c r="P51" s="3">
        <v>500</v>
      </c>
      <c r="Q51" s="3">
        <f>SUM(J51:P51)</f>
        <v>2000</v>
      </c>
      <c r="R51" s="6">
        <f>5.8/500</f>
        <v>1.1599999999999999E-2</v>
      </c>
      <c r="S51" s="3">
        <f t="shared" si="2"/>
        <v>23.2</v>
      </c>
      <c r="T51" s="3"/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24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2"/>
        <v>0</v>
      </c>
      <c r="T52" s="3"/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24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>
        <f t="shared" si="2"/>
        <v>14</v>
      </c>
      <c r="T53" s="3"/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24" t="s">
        <v>4</v>
      </c>
      <c r="J54" s="3">
        <v>6</v>
      </c>
      <c r="K54" s="3"/>
      <c r="L54" s="3"/>
      <c r="M54" s="3"/>
      <c r="N54" s="3"/>
      <c r="O54" s="3"/>
      <c r="P54" s="3"/>
      <c r="Q54" s="3">
        <v>6</v>
      </c>
      <c r="R54" s="7">
        <v>1</v>
      </c>
      <c r="S54" s="3">
        <f t="shared" si="2"/>
        <v>6</v>
      </c>
      <c r="T54" s="3"/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24" t="s">
        <v>4</v>
      </c>
      <c r="J55" s="3">
        <v>5</v>
      </c>
      <c r="K55" s="3"/>
      <c r="L55" s="3"/>
      <c r="M55" s="3"/>
      <c r="N55" s="3">
        <v>5</v>
      </c>
      <c r="O55" s="3"/>
      <c r="P55" s="3"/>
      <c r="Q55" s="3">
        <v>10</v>
      </c>
      <c r="R55" s="6">
        <v>3</v>
      </c>
      <c r="S55" s="3">
        <f t="shared" si="2"/>
        <v>30</v>
      </c>
      <c r="T55" s="3"/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24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2"/>
        <v>0</v>
      </c>
      <c r="T56" s="3"/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24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2"/>
        <v>0</v>
      </c>
      <c r="T57" s="3"/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24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2"/>
        <v>0</v>
      </c>
      <c r="T58" s="3"/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24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2"/>
        <v>0</v>
      </c>
      <c r="T59" s="3"/>
    </row>
    <row r="60" spans="1:20" ht="16.5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 t="s">
        <v>241</v>
      </c>
      <c r="C61" s="88"/>
      <c r="D61" s="88"/>
      <c r="E61" s="88"/>
      <c r="F61" s="88"/>
      <c r="G61" s="88"/>
      <c r="H61" s="89"/>
      <c r="I61" s="24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/>
    </row>
    <row r="62" spans="1:20" ht="16.5" x14ac:dyDescent="0.25">
      <c r="A62" s="9">
        <v>52</v>
      </c>
      <c r="B62" s="87" t="s">
        <v>266</v>
      </c>
      <c r="C62" s="88"/>
      <c r="D62" s="88"/>
      <c r="E62" s="88"/>
      <c r="F62" s="88"/>
      <c r="G62" s="88"/>
      <c r="H62" s="89"/>
      <c r="I62" s="24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400</v>
      </c>
      <c r="S62" s="3">
        <f>Q62*R62</f>
        <v>400</v>
      </c>
      <c r="T62" s="3"/>
    </row>
    <row r="63" spans="1:20" ht="16.5" x14ac:dyDescent="0.25">
      <c r="A63" s="9">
        <v>53</v>
      </c>
      <c r="B63" s="86" t="s">
        <v>274</v>
      </c>
      <c r="C63" s="86"/>
      <c r="D63" s="86"/>
      <c r="E63" s="86"/>
      <c r="F63" s="86"/>
      <c r="G63" s="86"/>
      <c r="H63" s="86"/>
      <c r="I63" s="24" t="s">
        <v>4</v>
      </c>
      <c r="J63" s="3"/>
      <c r="K63" s="3"/>
      <c r="L63" s="3"/>
      <c r="M63" s="3"/>
      <c r="N63" s="3"/>
      <c r="O63" s="3"/>
      <c r="P63" s="3"/>
      <c r="Q63" s="3">
        <v>2</v>
      </c>
      <c r="R63" s="8">
        <v>50</v>
      </c>
      <c r="S63" s="3">
        <f>Q63*R63</f>
        <v>100</v>
      </c>
      <c r="T63" s="3"/>
    </row>
    <row r="64" spans="1:20" ht="16.5" x14ac:dyDescent="0.25">
      <c r="A64" s="9">
        <v>54</v>
      </c>
      <c r="B64" s="87"/>
      <c r="C64" s="88"/>
      <c r="D64" s="88"/>
      <c r="E64" s="88"/>
      <c r="F64" s="88"/>
      <c r="G64" s="88"/>
      <c r="H64" s="89"/>
      <c r="I64" s="22"/>
      <c r="J64" s="3"/>
      <c r="K64" s="3"/>
      <c r="L64" s="3"/>
      <c r="M64" s="3"/>
      <c r="N64" s="3"/>
      <c r="O64" s="3"/>
      <c r="P64" s="3"/>
      <c r="Q64" s="3"/>
      <c r="R64" s="8"/>
      <c r="S64" s="3"/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22"/>
      <c r="J65" s="3"/>
      <c r="K65" s="3"/>
      <c r="L65" s="3"/>
      <c r="M65" s="3"/>
      <c r="N65" s="3"/>
      <c r="O65" s="3"/>
      <c r="P65" s="3"/>
      <c r="Q65" s="3"/>
      <c r="R65" s="8"/>
      <c r="S65" s="3"/>
      <c r="T65" s="3"/>
    </row>
    <row r="66" spans="1:20" ht="16.5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/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0" zoomScale="80" zoomScaleNormal="80" workbookViewId="0">
      <selection activeCell="R64" sqref="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" style="1" customWidth="1"/>
    <col min="20" max="20" width="12.2851562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80</v>
      </c>
      <c r="E3" s="91"/>
      <c r="F3" s="91" t="s">
        <v>195</v>
      </c>
      <c r="G3" s="91"/>
      <c r="H3" s="15">
        <v>1396</v>
      </c>
      <c r="I3" s="90" t="s">
        <v>196</v>
      </c>
      <c r="J3" s="90"/>
      <c r="K3" s="90" t="s">
        <v>197</v>
      </c>
      <c r="L3" s="90"/>
      <c r="M3" s="97" t="s">
        <v>198</v>
      </c>
      <c r="N3" s="97"/>
      <c r="O3" s="91" t="s">
        <v>195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199</v>
      </c>
      <c r="G4" s="91"/>
      <c r="H4" s="15">
        <v>635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/>
      <c r="G5" s="91"/>
      <c r="H5" s="15"/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66.7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4" t="s">
        <v>267</v>
      </c>
      <c r="J12" s="3">
        <v>23</v>
      </c>
      <c r="K12" s="3">
        <v>23</v>
      </c>
      <c r="L12" s="3">
        <v>19</v>
      </c>
      <c r="M12" s="3">
        <v>18</v>
      </c>
      <c r="N12" s="3">
        <v>2</v>
      </c>
      <c r="O12" s="3">
        <v>1</v>
      </c>
      <c r="P12" s="3">
        <v>1</v>
      </c>
      <c r="Q12" s="3">
        <f>SUM(J12:P12)</f>
        <v>87</v>
      </c>
      <c r="R12" s="3"/>
      <c r="S12" s="3">
        <v>87</v>
      </c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4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4" t="s">
        <v>267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4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4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4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4" t="s">
        <v>267</v>
      </c>
      <c r="J19" s="3">
        <v>10</v>
      </c>
      <c r="K19" s="3">
        <v>15</v>
      </c>
      <c r="L19" s="3">
        <v>10</v>
      </c>
      <c r="M19" s="3">
        <v>10</v>
      </c>
      <c r="N19" s="3">
        <v>18</v>
      </c>
      <c r="O19" s="3">
        <v>10</v>
      </c>
      <c r="P19" s="3">
        <v>10</v>
      </c>
      <c r="Q19" s="3">
        <f>SUM(J19:P19)</f>
        <v>83</v>
      </c>
      <c r="R19" s="3"/>
      <c r="S19" s="3">
        <v>83</v>
      </c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4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24" t="s">
        <v>4</v>
      </c>
      <c r="J22" s="3"/>
      <c r="K22" s="3"/>
      <c r="L22" s="3"/>
      <c r="M22" s="3"/>
      <c r="N22" s="3"/>
      <c r="O22" s="3"/>
      <c r="P22" s="3"/>
      <c r="Q22" s="3"/>
      <c r="R22" s="6">
        <v>7</v>
      </c>
      <c r="S22" s="3"/>
      <c r="T22" s="3"/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24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/>
      <c r="T23" s="3"/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24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14</v>
      </c>
      <c r="R24" s="6">
        <v>0.6</v>
      </c>
      <c r="S24" s="3"/>
      <c r="T24" s="3"/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24" t="s">
        <v>4</v>
      </c>
      <c r="J25" s="3"/>
      <c r="K25" s="3"/>
      <c r="L25" s="3"/>
      <c r="M25" s="3"/>
      <c r="N25" s="3"/>
      <c r="O25" s="3"/>
      <c r="P25" s="3"/>
      <c r="Q25" s="3"/>
      <c r="R25" s="6">
        <v>8</v>
      </c>
      <c r="S25" s="3"/>
      <c r="T25" s="3"/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24" t="s">
        <v>4</v>
      </c>
      <c r="J26" s="3">
        <v>2</v>
      </c>
      <c r="K26" s="3">
        <v>2</v>
      </c>
      <c r="L26" s="3">
        <v>2</v>
      </c>
      <c r="M26" s="3">
        <v>2</v>
      </c>
      <c r="N26" s="3">
        <v>2</v>
      </c>
      <c r="O26" s="3">
        <v>2</v>
      </c>
      <c r="P26" s="3">
        <v>2</v>
      </c>
      <c r="Q26" s="3">
        <v>14</v>
      </c>
      <c r="R26" s="6">
        <v>0.7</v>
      </c>
      <c r="S26" s="3"/>
      <c r="T26" s="3"/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24" t="s">
        <v>4</v>
      </c>
      <c r="J27" s="3">
        <v>6</v>
      </c>
      <c r="K27" s="3">
        <v>6</v>
      </c>
      <c r="L27" s="3">
        <v>6</v>
      </c>
      <c r="M27" s="3">
        <v>6</v>
      </c>
      <c r="N27" s="3">
        <v>6</v>
      </c>
      <c r="O27" s="3">
        <v>6</v>
      </c>
      <c r="P27" s="3">
        <v>6</v>
      </c>
      <c r="Q27" s="3">
        <v>42</v>
      </c>
      <c r="R27" s="6">
        <v>1.9</v>
      </c>
      <c r="S27" s="3"/>
      <c r="T27" s="3"/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24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/>
      <c r="T28" s="3"/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24" t="s">
        <v>4</v>
      </c>
      <c r="J29" s="3">
        <v>2</v>
      </c>
      <c r="K29" s="3"/>
      <c r="L29" s="3"/>
      <c r="M29" s="3"/>
      <c r="N29" s="3"/>
      <c r="O29" s="3"/>
      <c r="P29" s="3"/>
      <c r="Q29" s="3">
        <v>2</v>
      </c>
      <c r="R29" s="6">
        <v>1.5</v>
      </c>
      <c r="S29" s="3"/>
      <c r="T29" s="3"/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24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/>
      <c r="T30" s="3"/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24" t="s">
        <v>4</v>
      </c>
      <c r="J31" s="3">
        <v>1</v>
      </c>
      <c r="K31" s="3"/>
      <c r="L31" s="3"/>
      <c r="M31" s="3"/>
      <c r="N31" s="3">
        <v>1</v>
      </c>
      <c r="O31" s="3"/>
      <c r="P31" s="3"/>
      <c r="Q31" s="3">
        <v>2</v>
      </c>
      <c r="R31" s="6">
        <v>1</v>
      </c>
      <c r="S31" s="3"/>
      <c r="T31" s="3"/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24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/>
      <c r="T32" s="3"/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24" t="s">
        <v>4</v>
      </c>
      <c r="J33" s="3">
        <v>1</v>
      </c>
      <c r="K33" s="3"/>
      <c r="L33" s="3"/>
      <c r="M33" s="3"/>
      <c r="N33" s="3"/>
      <c r="O33" s="3"/>
      <c r="P33" s="3"/>
      <c r="Q33" s="3">
        <v>1</v>
      </c>
      <c r="R33" s="6">
        <v>10</v>
      </c>
      <c r="S33" s="3"/>
      <c r="T33" s="3"/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24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/>
      <c r="T34" s="3"/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24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/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24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/>
      <c r="T36" s="3"/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24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/>
      <c r="T37" s="3"/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24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/>
      <c r="T38" s="3"/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24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/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24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/>
      <c r="T40" s="3"/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24" t="s">
        <v>4</v>
      </c>
      <c r="J42" s="3">
        <v>4</v>
      </c>
      <c r="K42" s="3">
        <v>4</v>
      </c>
      <c r="L42" s="3">
        <v>4</v>
      </c>
      <c r="M42" s="3">
        <v>4</v>
      </c>
      <c r="N42" s="3">
        <v>4</v>
      </c>
      <c r="O42" s="3">
        <v>4</v>
      </c>
      <c r="P42" s="3">
        <v>4</v>
      </c>
      <c r="Q42" s="3">
        <v>28</v>
      </c>
      <c r="R42" s="6">
        <v>0.1</v>
      </c>
      <c r="S42" s="3"/>
      <c r="T42" s="3"/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24" t="s">
        <v>4</v>
      </c>
      <c r="J43" s="3">
        <v>3</v>
      </c>
      <c r="K43" s="3">
        <v>1</v>
      </c>
      <c r="L43" s="3"/>
      <c r="M43" s="3"/>
      <c r="N43" s="3"/>
      <c r="O43" s="3"/>
      <c r="P43" s="3"/>
      <c r="Q43" s="3">
        <f>SUM(J43:P43)</f>
        <v>4</v>
      </c>
      <c r="R43" s="6">
        <v>1.9</v>
      </c>
      <c r="S43" s="3"/>
      <c r="T43" s="3"/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24" t="s">
        <v>4</v>
      </c>
      <c r="J44" s="3">
        <v>2</v>
      </c>
      <c r="K44" s="3"/>
      <c r="L44" s="3"/>
      <c r="M44" s="3"/>
      <c r="N44" s="3"/>
      <c r="O44" s="3"/>
      <c r="P44" s="3"/>
      <c r="Q44" s="3">
        <v>2</v>
      </c>
      <c r="R44" s="6">
        <v>6</v>
      </c>
      <c r="S44" s="3"/>
      <c r="T44" s="3"/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24" t="s">
        <v>4</v>
      </c>
      <c r="J45" s="3">
        <v>2</v>
      </c>
      <c r="K45" s="3"/>
      <c r="L45" s="3"/>
      <c r="M45" s="3"/>
      <c r="N45" s="3"/>
      <c r="O45" s="3"/>
      <c r="P45" s="3"/>
      <c r="Q45" s="3">
        <v>2</v>
      </c>
      <c r="R45" s="6">
        <v>0.5</v>
      </c>
      <c r="S45" s="3"/>
      <c r="T45" s="3"/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24" t="s">
        <v>4</v>
      </c>
      <c r="J46" s="3">
        <v>1</v>
      </c>
      <c r="K46" s="3">
        <v>1</v>
      </c>
      <c r="L46" s="3"/>
      <c r="M46" s="3"/>
      <c r="N46" s="3"/>
      <c r="O46" s="3"/>
      <c r="P46" s="3"/>
      <c r="Q46" s="3">
        <v>2</v>
      </c>
      <c r="R46" s="6">
        <v>2</v>
      </c>
      <c r="S46" s="3"/>
      <c r="T46" s="3"/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24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/>
      <c r="T47" s="3"/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24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/>
      <c r="T48" s="3"/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24" t="s">
        <v>4</v>
      </c>
      <c r="J49" s="3">
        <v>2</v>
      </c>
      <c r="K49" s="3"/>
      <c r="L49" s="3"/>
      <c r="M49" s="3"/>
      <c r="N49" s="3"/>
      <c r="O49" s="3"/>
      <c r="P49" s="3"/>
      <c r="Q49" s="3">
        <v>2</v>
      </c>
      <c r="R49" s="6">
        <v>0.3</v>
      </c>
      <c r="S49" s="3"/>
      <c r="T49" s="3"/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24" t="s">
        <v>4</v>
      </c>
      <c r="J50" s="3">
        <v>1</v>
      </c>
      <c r="K50" s="3">
        <v>1</v>
      </c>
      <c r="L50" s="3"/>
      <c r="M50" s="3"/>
      <c r="N50" s="3"/>
      <c r="O50" s="3"/>
      <c r="P50" s="3"/>
      <c r="Q50" s="3">
        <v>2</v>
      </c>
      <c r="R50" s="6">
        <v>1.5</v>
      </c>
      <c r="S50" s="3"/>
      <c r="T50" s="3"/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24" t="s">
        <v>4</v>
      </c>
      <c r="J51" s="3">
        <v>500</v>
      </c>
      <c r="K51" s="3"/>
      <c r="L51" s="3"/>
      <c r="M51" s="3"/>
      <c r="N51" s="3">
        <v>500</v>
      </c>
      <c r="O51" s="3"/>
      <c r="P51" s="3"/>
      <c r="Q51" s="3">
        <f>SUM(J51:P51)</f>
        <v>1000</v>
      </c>
      <c r="R51" s="6">
        <f>5.8/500</f>
        <v>1.1599999999999999E-2</v>
      </c>
      <c r="S51" s="3"/>
      <c r="T51" s="3"/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24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/>
      <c r="T52" s="3"/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24" t="s">
        <v>4</v>
      </c>
      <c r="J53" s="3">
        <v>300</v>
      </c>
      <c r="K53" s="3">
        <v>50</v>
      </c>
      <c r="L53" s="3">
        <v>50</v>
      </c>
      <c r="M53" s="3">
        <v>50</v>
      </c>
      <c r="N53" s="3">
        <v>50</v>
      </c>
      <c r="O53" s="3">
        <v>50</v>
      </c>
      <c r="P53" s="3">
        <v>50</v>
      </c>
      <c r="Q53" s="3">
        <v>600</v>
      </c>
      <c r="R53" s="6">
        <v>0.1</v>
      </c>
      <c r="S53" s="3"/>
      <c r="T53" s="3"/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24" t="s">
        <v>4</v>
      </c>
      <c r="J54" s="3"/>
      <c r="K54" s="3"/>
      <c r="L54" s="3"/>
      <c r="M54" s="3"/>
      <c r="N54" s="3"/>
      <c r="O54" s="3"/>
      <c r="P54" s="3"/>
      <c r="Q54" s="3"/>
      <c r="R54" s="7">
        <v>1</v>
      </c>
      <c r="S54" s="3"/>
      <c r="T54" s="3"/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24" t="s">
        <v>4</v>
      </c>
      <c r="J55" s="3">
        <v>10</v>
      </c>
      <c r="K55" s="3"/>
      <c r="L55" s="3">
        <v>5</v>
      </c>
      <c r="M55" s="3"/>
      <c r="N55" s="3">
        <v>5</v>
      </c>
      <c r="O55" s="3"/>
      <c r="P55" s="3"/>
      <c r="Q55" s="3">
        <v>20</v>
      </c>
      <c r="R55" s="6">
        <v>3</v>
      </c>
      <c r="S55" s="3"/>
      <c r="T55" s="3"/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24" t="s">
        <v>4</v>
      </c>
      <c r="J56" s="3">
        <v>2</v>
      </c>
      <c r="K56" s="3"/>
      <c r="L56" s="3"/>
      <c r="M56" s="3"/>
      <c r="N56" s="3"/>
      <c r="O56" s="3"/>
      <c r="P56" s="3"/>
      <c r="Q56" s="3">
        <v>2</v>
      </c>
      <c r="R56" s="6">
        <v>2.5</v>
      </c>
      <c r="S56" s="3"/>
      <c r="T56" s="3"/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24" t="s">
        <v>4</v>
      </c>
      <c r="J57" s="3">
        <v>2</v>
      </c>
      <c r="K57" s="3"/>
      <c r="L57" s="3"/>
      <c r="M57" s="3"/>
      <c r="N57" s="3"/>
      <c r="O57" s="3"/>
      <c r="P57" s="3"/>
      <c r="Q57" s="3">
        <v>2</v>
      </c>
      <c r="R57" s="6">
        <v>9</v>
      </c>
      <c r="S57" s="3"/>
      <c r="T57" s="3"/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24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/>
      <c r="T58" s="3"/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24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/>
      <c r="T59" s="3"/>
    </row>
    <row r="60" spans="1:20" ht="16.5" customHeight="1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 t="s">
        <v>241</v>
      </c>
      <c r="C61" s="88"/>
      <c r="D61" s="88"/>
      <c r="E61" s="88"/>
      <c r="F61" s="88"/>
      <c r="G61" s="88"/>
      <c r="H61" s="89"/>
      <c r="I61" s="24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/>
    </row>
    <row r="62" spans="1:20" ht="16.5" x14ac:dyDescent="0.25">
      <c r="A62" s="9">
        <v>52</v>
      </c>
      <c r="B62" s="87" t="s">
        <v>266</v>
      </c>
      <c r="C62" s="88"/>
      <c r="D62" s="88"/>
      <c r="E62" s="88"/>
      <c r="F62" s="88"/>
      <c r="G62" s="88"/>
      <c r="H62" s="89"/>
      <c r="I62" s="24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400</v>
      </c>
      <c r="S62" s="3">
        <f>Q62*R62</f>
        <v>400</v>
      </c>
      <c r="T62" s="3"/>
    </row>
    <row r="63" spans="1:20" ht="16.5" x14ac:dyDescent="0.25">
      <c r="A63" s="9">
        <v>53</v>
      </c>
      <c r="B63" s="87" t="s">
        <v>272</v>
      </c>
      <c r="C63" s="88"/>
      <c r="D63" s="88"/>
      <c r="E63" s="88"/>
      <c r="F63" s="88"/>
      <c r="G63" s="88"/>
      <c r="H63" s="89"/>
      <c r="I63" s="24" t="s">
        <v>4</v>
      </c>
      <c r="J63" s="3"/>
      <c r="K63" s="3"/>
      <c r="L63" s="3"/>
      <c r="M63" s="3"/>
      <c r="N63" s="3"/>
      <c r="O63" s="3"/>
      <c r="P63" s="3"/>
      <c r="Q63" s="3">
        <v>2</v>
      </c>
      <c r="R63" s="8">
        <v>130</v>
      </c>
      <c r="S63" s="3">
        <f t="shared" ref="S63:S65" si="0">Q63*R63</f>
        <v>260</v>
      </c>
      <c r="T63" s="3"/>
    </row>
    <row r="64" spans="1:20" ht="16.5" x14ac:dyDescent="0.25">
      <c r="A64" s="9">
        <v>54</v>
      </c>
      <c r="B64" s="87" t="s">
        <v>277</v>
      </c>
      <c r="C64" s="88"/>
      <c r="D64" s="88"/>
      <c r="E64" s="88"/>
      <c r="F64" s="88"/>
      <c r="G64" s="88"/>
      <c r="H64" s="89"/>
      <c r="I64" s="24" t="s">
        <v>4</v>
      </c>
      <c r="J64" s="3"/>
      <c r="K64" s="3"/>
      <c r="L64" s="3"/>
      <c r="M64" s="3"/>
      <c r="N64" s="3"/>
      <c r="O64" s="3"/>
      <c r="P64" s="3"/>
      <c r="Q64" s="3">
        <v>1</v>
      </c>
      <c r="R64" s="8">
        <v>800</v>
      </c>
      <c r="S64" s="3">
        <f t="shared" si="0"/>
        <v>800</v>
      </c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22"/>
      <c r="J65" s="3"/>
      <c r="K65" s="3"/>
      <c r="L65" s="3"/>
      <c r="M65" s="3"/>
      <c r="N65" s="3"/>
      <c r="O65" s="3"/>
      <c r="P65" s="3"/>
      <c r="Q65" s="3"/>
      <c r="R65" s="8"/>
      <c r="S65" s="3">
        <f t="shared" si="0"/>
        <v>0</v>
      </c>
      <c r="T65" s="3"/>
    </row>
    <row r="66" spans="1:20" ht="16.5" customHeight="1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customHeight="1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/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customHeight="1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52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85546875" style="1" customWidth="1"/>
    <col min="20" max="20" width="13.710937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118</v>
      </c>
      <c r="E3" s="91"/>
      <c r="F3" s="91" t="s">
        <v>200</v>
      </c>
      <c r="G3" s="91"/>
      <c r="H3" s="15">
        <v>910</v>
      </c>
      <c r="I3" s="90" t="s">
        <v>201</v>
      </c>
      <c r="J3" s="90"/>
      <c r="K3" s="90" t="s">
        <v>202</v>
      </c>
      <c r="L3" s="90"/>
      <c r="M3" s="97" t="s">
        <v>203</v>
      </c>
      <c r="N3" s="97"/>
      <c r="O3" s="91" t="s">
        <v>200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204</v>
      </c>
      <c r="G4" s="91"/>
      <c r="H4" s="15">
        <v>325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/>
      <c r="G5" s="91"/>
      <c r="H5" s="15"/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8.7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>
        <v>20</v>
      </c>
      <c r="K12" s="3">
        <v>20</v>
      </c>
      <c r="L12" s="3">
        <v>20</v>
      </c>
      <c r="M12" s="3">
        <v>20</v>
      </c>
      <c r="N12" s="3">
        <v>20</v>
      </c>
      <c r="O12" s="3">
        <v>20</v>
      </c>
      <c r="P12" s="3">
        <v>20</v>
      </c>
      <c r="Q12" s="3">
        <f>SUM(J12:P12)</f>
        <v>140</v>
      </c>
      <c r="R12" s="3"/>
      <c r="S12" s="3">
        <v>140</v>
      </c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2" t="s">
        <v>267</v>
      </c>
      <c r="J15" s="3">
        <v>10</v>
      </c>
      <c r="K15" s="3">
        <v>10</v>
      </c>
      <c r="L15" s="3">
        <v>10</v>
      </c>
      <c r="M15" s="3">
        <v>10</v>
      </c>
      <c r="N15" s="3">
        <v>10</v>
      </c>
      <c r="O15" s="3">
        <v>10</v>
      </c>
      <c r="P15" s="3">
        <v>10</v>
      </c>
      <c r="Q15" s="3">
        <v>70</v>
      </c>
      <c r="R15" s="3"/>
      <c r="S15" s="3">
        <v>70</v>
      </c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>
        <v>18</v>
      </c>
      <c r="K18" s="3">
        <v>18</v>
      </c>
      <c r="L18" s="3">
        <v>148</v>
      </c>
      <c r="M18" s="3">
        <v>18</v>
      </c>
      <c r="N18" s="3">
        <v>18</v>
      </c>
      <c r="O18" s="3">
        <v>18</v>
      </c>
      <c r="P18" s="3">
        <v>18</v>
      </c>
      <c r="Q18" s="3">
        <v>126</v>
      </c>
      <c r="R18" s="3"/>
      <c r="S18" s="3">
        <v>126</v>
      </c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10</v>
      </c>
      <c r="K19" s="3">
        <v>10</v>
      </c>
      <c r="L19" s="3">
        <v>10</v>
      </c>
      <c r="M19" s="3">
        <v>10</v>
      </c>
      <c r="N19" s="3">
        <v>10</v>
      </c>
      <c r="O19" s="3">
        <v>10</v>
      </c>
      <c r="P19" s="3">
        <v>10</v>
      </c>
      <c r="Q19" s="3">
        <v>70</v>
      </c>
      <c r="R19" s="3"/>
      <c r="S19" s="3">
        <v>70</v>
      </c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/>
      <c r="K22" s="3"/>
      <c r="L22" s="3"/>
      <c r="M22" s="3"/>
      <c r="N22" s="3"/>
      <c r="O22" s="3"/>
      <c r="P22" s="3"/>
      <c r="Q22" s="3"/>
      <c r="R22" s="6">
        <v>7</v>
      </c>
      <c r="S22" s="3"/>
      <c r="T22" s="3"/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>
        <v>1</v>
      </c>
      <c r="N23" s="3"/>
      <c r="O23" s="3"/>
      <c r="P23" s="3"/>
      <c r="Q23" s="3">
        <v>2</v>
      </c>
      <c r="R23" s="6">
        <v>5</v>
      </c>
      <c r="S23" s="3"/>
      <c r="T23" s="3"/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/>
      <c r="K24" s="3"/>
      <c r="L24" s="3"/>
      <c r="M24" s="3"/>
      <c r="N24" s="3"/>
      <c r="O24" s="3"/>
      <c r="P24" s="3"/>
      <c r="Q24" s="3"/>
      <c r="R24" s="6">
        <v>0.6</v>
      </c>
      <c r="S24" s="3"/>
      <c r="T24" s="3"/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/>
      <c r="T25" s="3"/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/>
      <c r="K26" s="3"/>
      <c r="L26" s="3"/>
      <c r="M26" s="3"/>
      <c r="N26" s="3"/>
      <c r="O26" s="3"/>
      <c r="P26" s="3"/>
      <c r="Q26" s="3"/>
      <c r="R26" s="6">
        <v>0.7</v>
      </c>
      <c r="S26" s="3"/>
      <c r="T26" s="3"/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/>
      <c r="T27" s="3"/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/>
      <c r="T28" s="3"/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7</v>
      </c>
      <c r="R29" s="6">
        <v>1.5</v>
      </c>
      <c r="S29" s="3"/>
      <c r="T29" s="3"/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/>
      <c r="T30" s="3"/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>
        <v>1</v>
      </c>
      <c r="M31" s="3"/>
      <c r="N31" s="3">
        <v>1</v>
      </c>
      <c r="O31" s="3"/>
      <c r="P31" s="3">
        <v>1</v>
      </c>
      <c r="Q31" s="3">
        <v>3</v>
      </c>
      <c r="R31" s="6">
        <v>1</v>
      </c>
      <c r="S31" s="3"/>
      <c r="T31" s="3"/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>
        <v>5</v>
      </c>
      <c r="K32" s="3"/>
      <c r="L32" s="3"/>
      <c r="M32" s="3"/>
      <c r="N32" s="3"/>
      <c r="O32" s="3"/>
      <c r="P32" s="3"/>
      <c r="Q32" s="3">
        <v>5</v>
      </c>
      <c r="R32" s="7">
        <v>40</v>
      </c>
      <c r="S32" s="3"/>
      <c r="T32" s="3"/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/>
      <c r="T33" s="3"/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/>
      <c r="T34" s="3"/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/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/>
      <c r="T36" s="3"/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/>
      <c r="T37" s="3"/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/>
      <c r="T38" s="3"/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/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/>
      <c r="T40" s="3"/>
    </row>
    <row r="41" spans="1:20" ht="16.5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>
        <v>10</v>
      </c>
      <c r="K42" s="3">
        <v>10</v>
      </c>
      <c r="L42" s="3">
        <v>10</v>
      </c>
      <c r="M42" s="3">
        <v>10</v>
      </c>
      <c r="N42" s="3">
        <v>10</v>
      </c>
      <c r="O42" s="3">
        <v>10</v>
      </c>
      <c r="P42" s="3">
        <v>10</v>
      </c>
      <c r="Q42" s="3">
        <v>70</v>
      </c>
      <c r="R42" s="6">
        <v>0.1</v>
      </c>
      <c r="S42" s="3"/>
      <c r="T42" s="3"/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/>
      <c r="T43" s="3"/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/>
      <c r="T44" s="3"/>
    </row>
    <row r="45" spans="1:20" ht="16.5" x14ac:dyDescent="0.25">
      <c r="A45" s="9">
        <v>35</v>
      </c>
      <c r="B45" s="86" t="s">
        <v>96</v>
      </c>
      <c r="C45" s="86"/>
      <c r="D45" s="86"/>
      <c r="E45" s="86"/>
      <c r="F45" s="86"/>
      <c r="G45" s="86"/>
      <c r="H45" s="86"/>
      <c r="I45" s="13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/>
      <c r="T45" s="3"/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2</v>
      </c>
      <c r="K46" s="3"/>
      <c r="L46" s="3"/>
      <c r="M46" s="3"/>
      <c r="N46" s="3"/>
      <c r="O46" s="3"/>
      <c r="P46" s="3"/>
      <c r="Q46" s="3">
        <v>2</v>
      </c>
      <c r="R46" s="6">
        <v>2</v>
      </c>
      <c r="S46" s="3"/>
      <c r="T46" s="3"/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/>
      <c r="T47" s="3"/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/>
      <c r="T48" s="3"/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/>
      <c r="T49" s="3"/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1</v>
      </c>
      <c r="K50" s="3"/>
      <c r="L50" s="3"/>
      <c r="M50" s="3"/>
      <c r="N50" s="3"/>
      <c r="O50" s="3"/>
      <c r="P50" s="3"/>
      <c r="Q50" s="3">
        <v>1</v>
      </c>
      <c r="R50" s="6">
        <v>1.5</v>
      </c>
      <c r="S50" s="3"/>
      <c r="T50" s="3"/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500</v>
      </c>
      <c r="K51" s="3"/>
      <c r="L51" s="3"/>
      <c r="M51" s="3"/>
      <c r="N51" s="3"/>
      <c r="O51" s="3"/>
      <c r="P51" s="3"/>
      <c r="Q51" s="3">
        <v>500</v>
      </c>
      <c r="R51" s="6">
        <f>5.8/500</f>
        <v>1.1599999999999999E-2</v>
      </c>
      <c r="S51" s="3"/>
      <c r="T51" s="3"/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/>
      <c r="T52" s="3"/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/>
      <c r="T53" s="3"/>
    </row>
    <row r="54" spans="1:20" ht="16.5" x14ac:dyDescent="0.25">
      <c r="A54" s="9">
        <v>44</v>
      </c>
      <c r="B54" s="86" t="s">
        <v>97</v>
      </c>
      <c r="C54" s="86"/>
      <c r="D54" s="86"/>
      <c r="E54" s="86"/>
      <c r="F54" s="86"/>
      <c r="G54" s="86"/>
      <c r="H54" s="86"/>
      <c r="I54" s="13" t="s">
        <v>4</v>
      </c>
      <c r="J54" s="3">
        <v>5</v>
      </c>
      <c r="K54" s="3">
        <v>5</v>
      </c>
      <c r="L54" s="3">
        <v>5</v>
      </c>
      <c r="M54" s="3">
        <v>5</v>
      </c>
      <c r="N54" s="3">
        <v>2</v>
      </c>
      <c r="O54" s="3">
        <v>2</v>
      </c>
      <c r="P54" s="3">
        <v>2</v>
      </c>
      <c r="Q54" s="3">
        <v>26</v>
      </c>
      <c r="R54" s="7">
        <v>1</v>
      </c>
      <c r="S54" s="3"/>
      <c r="T54" s="3"/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/>
      <c r="K55" s="3"/>
      <c r="L55" s="3"/>
      <c r="M55" s="3"/>
      <c r="N55" s="3"/>
      <c r="O55" s="3"/>
      <c r="P55" s="3"/>
      <c r="Q55" s="3"/>
      <c r="R55" s="6">
        <v>3</v>
      </c>
      <c r="S55" s="3"/>
      <c r="T55" s="3"/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/>
      <c r="T56" s="3"/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/>
      <c r="T57" s="3"/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/>
      <c r="T58" s="3"/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/>
      <c r="T59" s="3"/>
    </row>
    <row r="60" spans="1:20" ht="16.5" customHeight="1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 t="s">
        <v>241</v>
      </c>
      <c r="C61" s="88"/>
      <c r="D61" s="88"/>
      <c r="E61" s="88"/>
      <c r="F61" s="88"/>
      <c r="G61" s="88"/>
      <c r="H61" s="89"/>
      <c r="I61" s="13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/>
    </row>
    <row r="62" spans="1:20" ht="16.5" x14ac:dyDescent="0.25">
      <c r="A62" s="9">
        <v>52</v>
      </c>
      <c r="B62" s="87" t="s">
        <v>266</v>
      </c>
      <c r="C62" s="88"/>
      <c r="D62" s="88"/>
      <c r="E62" s="88"/>
      <c r="F62" s="88"/>
      <c r="G62" s="88"/>
      <c r="H62" s="89"/>
      <c r="I62" s="13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400</v>
      </c>
      <c r="S62" s="3">
        <f>Q62*R62</f>
        <v>400</v>
      </c>
      <c r="T62" s="3"/>
    </row>
    <row r="63" spans="1:20" ht="16.5" x14ac:dyDescent="0.25">
      <c r="A63" s="9">
        <v>53</v>
      </c>
      <c r="B63" s="87"/>
      <c r="C63" s="88"/>
      <c r="D63" s="88"/>
      <c r="E63" s="88"/>
      <c r="F63" s="88"/>
      <c r="G63" s="88"/>
      <c r="H63" s="89"/>
      <c r="I63" s="13" t="s">
        <v>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6.5" x14ac:dyDescent="0.25">
      <c r="A64" s="9">
        <v>54</v>
      </c>
      <c r="B64" s="87"/>
      <c r="C64" s="88"/>
      <c r="D64" s="88"/>
      <c r="E64" s="88"/>
      <c r="F64" s="88"/>
      <c r="G64" s="88"/>
      <c r="H64" s="89"/>
      <c r="I64" s="13" t="s">
        <v>4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13" t="s">
        <v>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6.5" customHeight="1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customHeight="1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/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customHeight="1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2" zoomScale="80" zoomScaleNormal="80" workbookViewId="0">
      <selection activeCell="R62" sqref="R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205</v>
      </c>
      <c r="E3" s="91"/>
      <c r="F3" s="91" t="s">
        <v>205</v>
      </c>
      <c r="G3" s="91"/>
      <c r="H3" s="15">
        <v>888</v>
      </c>
      <c r="I3" s="90" t="s">
        <v>206</v>
      </c>
      <c r="J3" s="90"/>
      <c r="K3" s="90" t="s">
        <v>207</v>
      </c>
      <c r="L3" s="90"/>
      <c r="M3" s="97" t="s">
        <v>208</v>
      </c>
      <c r="N3" s="97"/>
      <c r="O3" s="91" t="s">
        <v>205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209</v>
      </c>
      <c r="G4" s="91"/>
      <c r="H4" s="15">
        <v>227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210</v>
      </c>
      <c r="G5" s="91"/>
      <c r="H5" s="15">
        <v>594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33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4" t="s">
        <v>267</v>
      </c>
      <c r="J12" s="3">
        <v>5</v>
      </c>
      <c r="K12" s="3">
        <v>5</v>
      </c>
      <c r="L12" s="3">
        <v>5</v>
      </c>
      <c r="M12" s="3">
        <v>12</v>
      </c>
      <c r="N12" s="3">
        <v>8</v>
      </c>
      <c r="O12" s="3">
        <v>3</v>
      </c>
      <c r="P12" s="3">
        <v>3</v>
      </c>
      <c r="Q12" s="3">
        <f>SUM(J12:P12)</f>
        <v>41</v>
      </c>
      <c r="R12" s="3"/>
      <c r="S12" s="3"/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4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4" t="s">
        <v>267</v>
      </c>
      <c r="J14" s="3">
        <v>150</v>
      </c>
      <c r="K14" s="3"/>
      <c r="L14" s="3">
        <v>100</v>
      </c>
      <c r="M14" s="3">
        <v>50</v>
      </c>
      <c r="N14" s="3">
        <v>50</v>
      </c>
      <c r="O14" s="3"/>
      <c r="P14" s="3"/>
      <c r="Q14" s="3">
        <v>350</v>
      </c>
      <c r="R14" s="3"/>
      <c r="S14" s="3"/>
      <c r="T14" s="3"/>
    </row>
    <row r="15" spans="1:20" ht="16.5" x14ac:dyDescent="0.25">
      <c r="A15" s="9">
        <v>5</v>
      </c>
      <c r="B15" s="86" t="s">
        <v>87</v>
      </c>
      <c r="C15" s="86"/>
      <c r="D15" s="86"/>
      <c r="E15" s="86"/>
      <c r="F15" s="86"/>
      <c r="G15" s="86"/>
      <c r="H15" s="86"/>
      <c r="I15" s="24" t="s">
        <v>267</v>
      </c>
      <c r="J15" s="3">
        <v>10</v>
      </c>
      <c r="K15" s="3">
        <v>10</v>
      </c>
      <c r="L15" s="3">
        <v>10</v>
      </c>
      <c r="M15" s="3">
        <v>10</v>
      </c>
      <c r="N15" s="3">
        <v>4</v>
      </c>
      <c r="O15" s="3"/>
      <c r="P15" s="3"/>
      <c r="Q15" s="3">
        <v>44</v>
      </c>
      <c r="R15" s="3"/>
      <c r="S15" s="3"/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4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4" t="s">
        <v>267</v>
      </c>
      <c r="J18" s="3">
        <v>30</v>
      </c>
      <c r="K18" s="3">
        <v>30</v>
      </c>
      <c r="L18" s="3">
        <v>30</v>
      </c>
      <c r="M18" s="3">
        <v>30</v>
      </c>
      <c r="N18" s="3">
        <v>30</v>
      </c>
      <c r="O18" s="3">
        <v>30</v>
      </c>
      <c r="P18" s="3">
        <v>30</v>
      </c>
      <c r="Q18" s="3">
        <v>210</v>
      </c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4" t="s">
        <v>267</v>
      </c>
      <c r="J19" s="3">
        <v>20</v>
      </c>
      <c r="K19" s="3">
        <v>20</v>
      </c>
      <c r="L19" s="3">
        <v>20</v>
      </c>
      <c r="M19" s="3">
        <v>20</v>
      </c>
      <c r="N19" s="3">
        <v>20</v>
      </c>
      <c r="O19" s="3">
        <v>20</v>
      </c>
      <c r="P19" s="3">
        <v>20</v>
      </c>
      <c r="Q19" s="3">
        <v>140</v>
      </c>
      <c r="R19" s="3"/>
      <c r="S19" s="3"/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4" t="s">
        <v>267</v>
      </c>
      <c r="J20" s="3">
        <v>10</v>
      </c>
      <c r="K20" s="3">
        <v>10</v>
      </c>
      <c r="L20" s="3">
        <v>10</v>
      </c>
      <c r="M20" s="3">
        <v>10</v>
      </c>
      <c r="N20" s="3">
        <v>10</v>
      </c>
      <c r="O20" s="3"/>
      <c r="P20" s="3"/>
      <c r="Q20" s="3">
        <v>50</v>
      </c>
      <c r="R20" s="3"/>
      <c r="S20" s="3"/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24" t="s">
        <v>4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v>14</v>
      </c>
      <c r="R22" s="6">
        <v>7</v>
      </c>
      <c r="S22" s="3"/>
      <c r="T22" s="3"/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24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/>
      <c r="T23" s="3"/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24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14</v>
      </c>
      <c r="R24" s="6">
        <v>0.6</v>
      </c>
      <c r="S24" s="3"/>
      <c r="T24" s="3"/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24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/>
      <c r="T25" s="3"/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24" t="s">
        <v>4</v>
      </c>
      <c r="J26" s="3">
        <v>2</v>
      </c>
      <c r="K26" s="3"/>
      <c r="L26" s="3">
        <v>2</v>
      </c>
      <c r="M26" s="3"/>
      <c r="N26" s="3"/>
      <c r="O26" s="3"/>
      <c r="P26" s="3">
        <v>2</v>
      </c>
      <c r="Q26" s="3">
        <v>6</v>
      </c>
      <c r="R26" s="6">
        <v>0.7</v>
      </c>
      <c r="S26" s="3"/>
      <c r="T26" s="3"/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24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/>
      <c r="T27" s="3"/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24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/>
      <c r="T28" s="3"/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24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/>
      <c r="T29" s="3"/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24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/>
      <c r="T30" s="3"/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24" t="s">
        <v>4</v>
      </c>
      <c r="J31" s="3">
        <v>1</v>
      </c>
      <c r="K31" s="3"/>
      <c r="L31" s="3"/>
      <c r="M31" s="3"/>
      <c r="N31" s="3"/>
      <c r="O31" s="3"/>
      <c r="P31" s="3"/>
      <c r="Q31" s="3">
        <v>1</v>
      </c>
      <c r="R31" s="6">
        <v>1</v>
      </c>
      <c r="S31" s="3"/>
      <c r="T31" s="3"/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24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/>
      <c r="T32" s="3"/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24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/>
      <c r="T33" s="3"/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24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/>
      <c r="T34" s="3"/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24" t="s">
        <v>4</v>
      </c>
      <c r="J35" s="3">
        <v>1</v>
      </c>
      <c r="K35" s="3"/>
      <c r="L35" s="3"/>
      <c r="M35" s="3"/>
      <c r="N35" s="3"/>
      <c r="O35" s="3"/>
      <c r="P35" s="3"/>
      <c r="Q35" s="3">
        <v>1</v>
      </c>
      <c r="R35" s="7">
        <v>40</v>
      </c>
      <c r="S35" s="3"/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24" t="s">
        <v>4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21</v>
      </c>
      <c r="R36" s="6">
        <v>2.5</v>
      </c>
      <c r="S36" s="3"/>
      <c r="T36" s="3"/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24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/>
      <c r="T37" s="3"/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24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/>
      <c r="T38" s="3"/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24" t="s">
        <v>4</v>
      </c>
      <c r="J39" s="3">
        <v>1</v>
      </c>
      <c r="K39" s="3"/>
      <c r="L39" s="3"/>
      <c r="M39" s="3"/>
      <c r="N39" s="3"/>
      <c r="O39" s="3"/>
      <c r="P39" s="3"/>
      <c r="Q39" s="3">
        <v>1</v>
      </c>
      <c r="R39" s="7">
        <v>70</v>
      </c>
      <c r="S39" s="3"/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24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/>
      <c r="T40" s="3"/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24" t="s">
        <v>4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7</v>
      </c>
      <c r="R42" s="6">
        <v>0.1</v>
      </c>
      <c r="S42" s="3"/>
      <c r="T42" s="3"/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24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/>
      <c r="T43" s="3"/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24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/>
      <c r="T44" s="3"/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24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/>
      <c r="T45" s="3"/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24" t="s">
        <v>4</v>
      </c>
      <c r="J46" s="3">
        <v>2</v>
      </c>
      <c r="K46" s="3"/>
      <c r="L46" s="3">
        <v>2</v>
      </c>
      <c r="M46" s="3"/>
      <c r="N46" s="3">
        <v>2</v>
      </c>
      <c r="O46" s="3"/>
      <c r="P46" s="3">
        <v>2</v>
      </c>
      <c r="Q46" s="3">
        <v>8</v>
      </c>
      <c r="R46" s="6">
        <v>2</v>
      </c>
      <c r="S46" s="3"/>
      <c r="T46" s="3"/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24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/>
      <c r="T47" s="3"/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24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/>
      <c r="T48" s="3"/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24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/>
      <c r="T49" s="3"/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24" t="s">
        <v>4</v>
      </c>
      <c r="J50" s="3">
        <v>1</v>
      </c>
      <c r="K50" s="3"/>
      <c r="L50" s="3"/>
      <c r="M50" s="3">
        <v>1</v>
      </c>
      <c r="N50" s="3"/>
      <c r="O50" s="3">
        <v>1</v>
      </c>
      <c r="P50" s="3"/>
      <c r="Q50" s="3">
        <v>3</v>
      </c>
      <c r="R50" s="6">
        <v>1.5</v>
      </c>
      <c r="S50" s="3"/>
      <c r="T50" s="3"/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24" t="s">
        <v>4</v>
      </c>
      <c r="J51" s="3">
        <v>500</v>
      </c>
      <c r="K51" s="3"/>
      <c r="L51" s="3">
        <v>500</v>
      </c>
      <c r="M51" s="3"/>
      <c r="N51" s="3">
        <v>500</v>
      </c>
      <c r="O51" s="3"/>
      <c r="P51" s="3">
        <v>500</v>
      </c>
      <c r="Q51" s="3">
        <f>SUM(J51:P51)</f>
        <v>2000</v>
      </c>
      <c r="R51" s="6">
        <f>5.8/500</f>
        <v>1.1599999999999999E-2</v>
      </c>
      <c r="S51" s="3"/>
      <c r="T51" s="3"/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24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/>
      <c r="T52" s="3"/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24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/>
      <c r="T53" s="3"/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24" t="s">
        <v>4</v>
      </c>
      <c r="J54" s="3">
        <v>6</v>
      </c>
      <c r="K54" s="3"/>
      <c r="L54" s="3"/>
      <c r="M54" s="3"/>
      <c r="N54" s="3"/>
      <c r="O54" s="3"/>
      <c r="P54" s="3"/>
      <c r="Q54" s="3">
        <v>6</v>
      </c>
      <c r="R54" s="7">
        <v>1</v>
      </c>
      <c r="S54" s="3"/>
      <c r="T54" s="3"/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24" t="s">
        <v>4</v>
      </c>
      <c r="J55" s="3">
        <v>5</v>
      </c>
      <c r="K55" s="3"/>
      <c r="L55" s="3"/>
      <c r="M55" s="3"/>
      <c r="N55" s="3">
        <v>5</v>
      </c>
      <c r="O55" s="3"/>
      <c r="P55" s="3"/>
      <c r="Q55" s="3">
        <v>10</v>
      </c>
      <c r="R55" s="6">
        <v>3</v>
      </c>
      <c r="S55" s="3"/>
      <c r="T55" s="3"/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24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/>
      <c r="T56" s="3"/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24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/>
      <c r="T57" s="3"/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24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/>
      <c r="T58" s="3"/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24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/>
      <c r="T59" s="3"/>
    </row>
    <row r="60" spans="1:20" ht="16.5" customHeight="1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 t="s">
        <v>241</v>
      </c>
      <c r="C61" s="88"/>
      <c r="D61" s="88"/>
      <c r="E61" s="88"/>
      <c r="F61" s="88"/>
      <c r="G61" s="88"/>
      <c r="H61" s="89"/>
      <c r="I61" s="24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/>
    </row>
    <row r="62" spans="1:20" ht="16.5" x14ac:dyDescent="0.25">
      <c r="A62" s="9">
        <v>52</v>
      </c>
      <c r="B62" s="87" t="s">
        <v>278</v>
      </c>
      <c r="C62" s="88"/>
      <c r="D62" s="88"/>
      <c r="E62" s="88"/>
      <c r="F62" s="88"/>
      <c r="G62" s="88"/>
      <c r="H62" s="89"/>
      <c r="I62" s="24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600</v>
      </c>
      <c r="S62" s="3">
        <f>Q62*R62</f>
        <v>600</v>
      </c>
      <c r="T62" s="3"/>
    </row>
    <row r="63" spans="1:20" ht="16.5" x14ac:dyDescent="0.25">
      <c r="A63" s="9">
        <v>53</v>
      </c>
      <c r="B63" s="87"/>
      <c r="C63" s="88"/>
      <c r="D63" s="88"/>
      <c r="E63" s="88"/>
      <c r="F63" s="88"/>
      <c r="G63" s="88"/>
      <c r="H63" s="89"/>
      <c r="I63" s="24" t="s">
        <v>4</v>
      </c>
      <c r="J63" s="3"/>
      <c r="K63" s="3"/>
      <c r="L63" s="3"/>
      <c r="M63" s="3"/>
      <c r="N63" s="3"/>
      <c r="O63" s="3"/>
      <c r="P63" s="3"/>
      <c r="Q63" s="3"/>
      <c r="R63" s="8"/>
      <c r="S63" s="3">
        <f t="shared" ref="S63:S65" si="0">Q63*R63</f>
        <v>0</v>
      </c>
      <c r="T63" s="3"/>
    </row>
    <row r="64" spans="1:20" ht="16.5" x14ac:dyDescent="0.25">
      <c r="A64" s="9">
        <v>54</v>
      </c>
      <c r="B64" s="87"/>
      <c r="C64" s="88"/>
      <c r="D64" s="88"/>
      <c r="E64" s="88"/>
      <c r="F64" s="88"/>
      <c r="G64" s="88"/>
      <c r="H64" s="89"/>
      <c r="I64" s="24" t="s">
        <v>4</v>
      </c>
      <c r="J64" s="3"/>
      <c r="K64" s="3"/>
      <c r="L64" s="3"/>
      <c r="M64" s="3"/>
      <c r="N64" s="3"/>
      <c r="O64" s="3"/>
      <c r="P64" s="3"/>
      <c r="Q64" s="3"/>
      <c r="R64" s="8"/>
      <c r="S64" s="3">
        <f t="shared" si="0"/>
        <v>0</v>
      </c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24" t="s">
        <v>4</v>
      </c>
      <c r="J65" s="3"/>
      <c r="K65" s="3"/>
      <c r="L65" s="3"/>
      <c r="M65" s="3"/>
      <c r="N65" s="3"/>
      <c r="O65" s="3"/>
      <c r="P65" s="3"/>
      <c r="Q65" s="3"/>
      <c r="R65" s="8"/>
      <c r="S65" s="3">
        <f t="shared" si="0"/>
        <v>0</v>
      </c>
      <c r="T65" s="3"/>
    </row>
    <row r="66" spans="1:20" ht="16.5" customHeight="1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/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1:T1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4:H64"/>
    <mergeCell ref="B65:H65"/>
    <mergeCell ref="B66:H66"/>
    <mergeCell ref="B67:H67"/>
    <mergeCell ref="B68:H68"/>
    <mergeCell ref="R9:R10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87:H87"/>
    <mergeCell ref="B88:H88"/>
    <mergeCell ref="B63:H63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topLeftCell="A40" zoomScale="80" zoomScaleNormal="80" workbookViewId="0">
      <selection activeCell="B61" sqref="B61:H61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6.5703125" style="1" bestFit="1" customWidth="1"/>
    <col min="9" max="9" width="11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5703125" style="1" customWidth="1"/>
    <col min="20" max="20" width="13.4257812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15</v>
      </c>
      <c r="B3" s="91"/>
      <c r="C3" s="91"/>
      <c r="D3" s="91" t="s">
        <v>16</v>
      </c>
      <c r="E3" s="91"/>
      <c r="F3" s="91" t="s">
        <v>17</v>
      </c>
      <c r="G3" s="91"/>
      <c r="H3" s="15">
        <v>420</v>
      </c>
      <c r="I3" s="90" t="s">
        <v>18</v>
      </c>
      <c r="J3" s="90"/>
      <c r="K3" s="90" t="s">
        <v>19</v>
      </c>
      <c r="L3" s="90"/>
      <c r="M3" s="97" t="s">
        <v>20</v>
      </c>
      <c r="N3" s="97"/>
      <c r="O3" s="91" t="s">
        <v>16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16</v>
      </c>
      <c r="G4" s="91"/>
      <c r="H4" s="15">
        <v>500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21</v>
      </c>
      <c r="G5" s="91"/>
      <c r="H5" s="15">
        <v>680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36" customHeight="1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7.2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27"/>
      <c r="K11" s="27"/>
      <c r="L11" s="27"/>
      <c r="M11" s="27"/>
      <c r="N11" s="27"/>
      <c r="O11" s="27"/>
      <c r="P11" s="27"/>
      <c r="Q11" s="27"/>
      <c r="R11" s="19"/>
      <c r="S11" s="19"/>
      <c r="T11" s="19">
        <f>SUM(T12:T16)</f>
        <v>108</v>
      </c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5">
        <v>8</v>
      </c>
      <c r="K12" s="5">
        <v>8</v>
      </c>
      <c r="L12" s="5">
        <v>7</v>
      </c>
      <c r="M12" s="5">
        <v>7</v>
      </c>
      <c r="N12" s="5">
        <v>7</v>
      </c>
      <c r="O12" s="5"/>
      <c r="P12" s="5">
        <v>7</v>
      </c>
      <c r="Q12" s="5">
        <f>SUM(J12:N12)/5</f>
        <v>7.4</v>
      </c>
      <c r="R12" s="3"/>
      <c r="S12" s="3">
        <f>Q12</f>
        <v>7.4</v>
      </c>
      <c r="T12" s="3">
        <v>8</v>
      </c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5"/>
      <c r="K13" s="5"/>
      <c r="L13" s="5"/>
      <c r="M13" s="5"/>
      <c r="N13" s="5"/>
      <c r="O13" s="5"/>
      <c r="P13" s="5"/>
      <c r="Q13" s="5">
        <f t="shared" ref="Q13:Q16" si="0">SUM(J13:N13)/5</f>
        <v>0</v>
      </c>
      <c r="R13" s="3"/>
      <c r="S13" s="3">
        <f t="shared" ref="S13:S16" si="1">Q13</f>
        <v>0</v>
      </c>
      <c r="T13" s="3">
        <f t="shared" ref="T13:T16" si="2">Q13</f>
        <v>0</v>
      </c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5">
        <v>100</v>
      </c>
      <c r="K14" s="5">
        <v>110</v>
      </c>
      <c r="L14" s="5">
        <v>80</v>
      </c>
      <c r="M14" s="5">
        <v>80</v>
      </c>
      <c r="N14" s="5">
        <v>40</v>
      </c>
      <c r="O14" s="5"/>
      <c r="P14" s="5"/>
      <c r="Q14" s="5">
        <f t="shared" si="0"/>
        <v>82</v>
      </c>
      <c r="R14" s="3"/>
      <c r="S14" s="3">
        <f t="shared" si="1"/>
        <v>82</v>
      </c>
      <c r="T14" s="3">
        <v>100</v>
      </c>
    </row>
    <row r="15" spans="1:20" ht="16.5" x14ac:dyDescent="0.25">
      <c r="A15" s="9">
        <v>5</v>
      </c>
      <c r="B15" s="86" t="s">
        <v>36</v>
      </c>
      <c r="C15" s="86"/>
      <c r="D15" s="86"/>
      <c r="E15" s="86"/>
      <c r="F15" s="86"/>
      <c r="G15" s="86"/>
      <c r="H15" s="86"/>
      <c r="I15" s="22" t="s">
        <v>267</v>
      </c>
      <c r="J15" s="5"/>
      <c r="K15" s="5"/>
      <c r="L15" s="5"/>
      <c r="M15" s="5"/>
      <c r="N15" s="5"/>
      <c r="O15" s="5"/>
      <c r="P15" s="5"/>
      <c r="Q15" s="5">
        <f t="shared" si="0"/>
        <v>0</v>
      </c>
      <c r="R15" s="3"/>
      <c r="S15" s="3">
        <f t="shared" si="1"/>
        <v>0</v>
      </c>
      <c r="T15" s="3">
        <f t="shared" si="2"/>
        <v>0</v>
      </c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5"/>
      <c r="K16" s="5"/>
      <c r="L16" s="5"/>
      <c r="M16" s="5"/>
      <c r="N16" s="5"/>
      <c r="O16" s="5"/>
      <c r="P16" s="5"/>
      <c r="Q16" s="5">
        <f t="shared" si="0"/>
        <v>0</v>
      </c>
      <c r="R16" s="3"/>
      <c r="S16" s="3">
        <f t="shared" si="1"/>
        <v>0</v>
      </c>
      <c r="T16" s="3">
        <f t="shared" si="2"/>
        <v>0</v>
      </c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27"/>
      <c r="K17" s="27"/>
      <c r="L17" s="27"/>
      <c r="M17" s="27"/>
      <c r="N17" s="27"/>
      <c r="O17" s="27"/>
      <c r="P17" s="27"/>
      <c r="Q17" s="27"/>
      <c r="R17" s="19"/>
      <c r="S17" s="19"/>
      <c r="T17" s="19">
        <f>SUM(T18:T20)</f>
        <v>15</v>
      </c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5">
        <v>15</v>
      </c>
      <c r="K18" s="5">
        <v>15</v>
      </c>
      <c r="L18" s="5">
        <v>15</v>
      </c>
      <c r="M18" s="5">
        <v>15</v>
      </c>
      <c r="N18" s="5">
        <v>15</v>
      </c>
      <c r="O18" s="5">
        <v>15</v>
      </c>
      <c r="P18" s="5">
        <v>15</v>
      </c>
      <c r="Q18" s="5">
        <f>SUM(J18:P18)</f>
        <v>105</v>
      </c>
      <c r="R18" s="3"/>
      <c r="S18" s="3">
        <f>Q18</f>
        <v>105</v>
      </c>
      <c r="T18" s="3">
        <f>S18/7</f>
        <v>15</v>
      </c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5">
        <v>30</v>
      </c>
      <c r="K19" s="5">
        <v>30</v>
      </c>
      <c r="L19" s="5">
        <v>30</v>
      </c>
      <c r="M19" s="5">
        <v>25</v>
      </c>
      <c r="N19" s="5">
        <v>25</v>
      </c>
      <c r="O19" s="5">
        <v>25</v>
      </c>
      <c r="P19" s="5">
        <v>20</v>
      </c>
      <c r="Q19" s="5">
        <f>SUM(J19:P19)</f>
        <v>185</v>
      </c>
      <c r="R19" s="3"/>
      <c r="S19" s="3">
        <f t="shared" ref="S19:S20" si="3">Q19</f>
        <v>185</v>
      </c>
      <c r="T19" s="30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5"/>
      <c r="K20" s="5"/>
      <c r="L20" s="5"/>
      <c r="M20" s="5"/>
      <c r="N20" s="5"/>
      <c r="O20" s="5"/>
      <c r="P20" s="5"/>
      <c r="Q20" s="5"/>
      <c r="R20" s="3"/>
      <c r="S20" s="3">
        <f t="shared" si="3"/>
        <v>0</v>
      </c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27"/>
      <c r="K21" s="27"/>
      <c r="L21" s="27"/>
      <c r="M21" s="27"/>
      <c r="N21" s="27"/>
      <c r="O21" s="27"/>
      <c r="P21" s="27"/>
      <c r="Q21" s="27"/>
      <c r="R21" s="19"/>
      <c r="S21" s="19"/>
      <c r="T21" s="31">
        <f>SUM(T22:T40)</f>
        <v>41.728571428571428</v>
      </c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5">
        <v>2</v>
      </c>
      <c r="K22" s="5">
        <v>2</v>
      </c>
      <c r="L22" s="5">
        <v>2</v>
      </c>
      <c r="M22" s="5">
        <v>2</v>
      </c>
      <c r="N22" s="5">
        <v>2</v>
      </c>
      <c r="O22" s="5">
        <v>2</v>
      </c>
      <c r="P22" s="5">
        <v>2</v>
      </c>
      <c r="Q22" s="5">
        <v>14</v>
      </c>
      <c r="R22" s="6">
        <v>7</v>
      </c>
      <c r="S22" s="3">
        <f>Q22*R22</f>
        <v>98</v>
      </c>
      <c r="T22" s="3">
        <f>S22/7</f>
        <v>14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5">
        <v>1</v>
      </c>
      <c r="K23" s="5"/>
      <c r="L23" s="5"/>
      <c r="M23" s="5"/>
      <c r="N23" s="5"/>
      <c r="O23" s="5"/>
      <c r="P23" s="5"/>
      <c r="Q23" s="5">
        <v>1</v>
      </c>
      <c r="R23" s="6">
        <v>5</v>
      </c>
      <c r="S23" s="3">
        <f t="shared" ref="S23:S40" si="4">Q23*R23</f>
        <v>5</v>
      </c>
      <c r="T23" s="3">
        <f t="shared" ref="T23:T40" si="5">S23/7</f>
        <v>0.7142857142857143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5">
        <v>2</v>
      </c>
      <c r="K24" s="5">
        <v>2</v>
      </c>
      <c r="L24" s="5">
        <v>2</v>
      </c>
      <c r="M24" s="5">
        <v>2</v>
      </c>
      <c r="N24" s="5">
        <v>2</v>
      </c>
      <c r="O24" s="5">
        <v>2</v>
      </c>
      <c r="P24" s="5">
        <v>2</v>
      </c>
      <c r="Q24" s="5">
        <v>14</v>
      </c>
      <c r="R24" s="6">
        <v>0.6</v>
      </c>
      <c r="S24" s="3">
        <f t="shared" si="4"/>
        <v>8.4</v>
      </c>
      <c r="T24" s="3">
        <f t="shared" si="5"/>
        <v>1.2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5">
        <v>1</v>
      </c>
      <c r="K25" s="5"/>
      <c r="L25" s="5"/>
      <c r="M25" s="5"/>
      <c r="N25" s="5"/>
      <c r="O25" s="5"/>
      <c r="P25" s="5"/>
      <c r="Q25" s="5">
        <v>1</v>
      </c>
      <c r="R25" s="6">
        <v>8</v>
      </c>
      <c r="S25" s="3">
        <f t="shared" si="4"/>
        <v>8</v>
      </c>
      <c r="T25" s="3">
        <f t="shared" si="5"/>
        <v>1.1428571428571428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5">
        <v>2</v>
      </c>
      <c r="K26" s="5"/>
      <c r="L26" s="5">
        <v>2</v>
      </c>
      <c r="M26" s="5"/>
      <c r="N26" s="5"/>
      <c r="O26" s="5"/>
      <c r="P26" s="5">
        <v>2</v>
      </c>
      <c r="Q26" s="5">
        <v>6</v>
      </c>
      <c r="R26" s="6">
        <v>0.7</v>
      </c>
      <c r="S26" s="3">
        <f t="shared" si="4"/>
        <v>4.1999999999999993</v>
      </c>
      <c r="T26" s="3">
        <f t="shared" si="5"/>
        <v>0.59999999999999987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5"/>
      <c r="K27" s="5"/>
      <c r="L27" s="5"/>
      <c r="M27" s="5"/>
      <c r="N27" s="5"/>
      <c r="O27" s="5"/>
      <c r="P27" s="5"/>
      <c r="Q27" s="5"/>
      <c r="R27" s="6">
        <v>1.9</v>
      </c>
      <c r="S27" s="3">
        <f t="shared" si="4"/>
        <v>0</v>
      </c>
      <c r="T27" s="3">
        <f t="shared" si="5"/>
        <v>0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5"/>
      <c r="K28" s="5"/>
      <c r="L28" s="5"/>
      <c r="M28" s="5"/>
      <c r="N28" s="5"/>
      <c r="O28" s="5"/>
      <c r="P28" s="5"/>
      <c r="Q28" s="5"/>
      <c r="R28" s="6">
        <v>6.75</v>
      </c>
      <c r="S28" s="3">
        <f t="shared" si="4"/>
        <v>0</v>
      </c>
      <c r="T28" s="3">
        <f t="shared" si="5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5"/>
      <c r="K29" s="5"/>
      <c r="L29" s="5"/>
      <c r="M29" s="5"/>
      <c r="N29" s="5"/>
      <c r="O29" s="5"/>
      <c r="P29" s="5"/>
      <c r="Q29" s="5"/>
      <c r="R29" s="6">
        <v>1.5</v>
      </c>
      <c r="S29" s="3">
        <f t="shared" si="4"/>
        <v>0</v>
      </c>
      <c r="T29" s="3">
        <f t="shared" si="5"/>
        <v>0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5"/>
      <c r="K30" s="5"/>
      <c r="L30" s="5"/>
      <c r="M30" s="5"/>
      <c r="N30" s="5"/>
      <c r="O30" s="5"/>
      <c r="P30" s="5"/>
      <c r="Q30" s="5"/>
      <c r="R30" s="6">
        <v>15</v>
      </c>
      <c r="S30" s="3">
        <f t="shared" si="4"/>
        <v>0</v>
      </c>
      <c r="T30" s="3">
        <f t="shared" si="5"/>
        <v>0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5">
        <v>1</v>
      </c>
      <c r="K31" s="5"/>
      <c r="L31" s="5"/>
      <c r="M31" s="5"/>
      <c r="N31" s="5"/>
      <c r="O31" s="5"/>
      <c r="P31" s="5"/>
      <c r="Q31" s="5">
        <v>1</v>
      </c>
      <c r="R31" s="6">
        <v>1</v>
      </c>
      <c r="S31" s="3">
        <f t="shared" si="4"/>
        <v>1</v>
      </c>
      <c r="T31" s="3">
        <f t="shared" si="5"/>
        <v>0.14285714285714285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5"/>
      <c r="K32" s="5"/>
      <c r="L32" s="5"/>
      <c r="M32" s="5"/>
      <c r="N32" s="5"/>
      <c r="O32" s="5"/>
      <c r="P32" s="5"/>
      <c r="Q32" s="5"/>
      <c r="R32" s="7">
        <v>40</v>
      </c>
      <c r="S32" s="3">
        <f t="shared" si="4"/>
        <v>0</v>
      </c>
      <c r="T32" s="3">
        <f t="shared" si="5"/>
        <v>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5"/>
      <c r="K33" s="5"/>
      <c r="L33" s="5"/>
      <c r="M33" s="5"/>
      <c r="N33" s="5"/>
      <c r="O33" s="5"/>
      <c r="P33" s="5"/>
      <c r="Q33" s="5"/>
      <c r="R33" s="6">
        <v>10</v>
      </c>
      <c r="S33" s="3">
        <f t="shared" si="4"/>
        <v>0</v>
      </c>
      <c r="T33" s="3">
        <f t="shared" si="5"/>
        <v>0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5"/>
      <c r="K34" s="5"/>
      <c r="L34" s="5"/>
      <c r="M34" s="5"/>
      <c r="N34" s="5"/>
      <c r="O34" s="5"/>
      <c r="P34" s="5"/>
      <c r="Q34" s="5"/>
      <c r="R34" s="8">
        <v>8</v>
      </c>
      <c r="S34" s="3">
        <f t="shared" si="4"/>
        <v>0</v>
      </c>
      <c r="T34" s="3">
        <f t="shared" si="5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5">
        <v>1</v>
      </c>
      <c r="K35" s="5"/>
      <c r="L35" s="5"/>
      <c r="M35" s="5"/>
      <c r="N35" s="5"/>
      <c r="O35" s="5"/>
      <c r="P35" s="5"/>
      <c r="Q35" s="5">
        <v>1</v>
      </c>
      <c r="R35" s="7">
        <v>40</v>
      </c>
      <c r="S35" s="3">
        <f t="shared" si="4"/>
        <v>40</v>
      </c>
      <c r="T35" s="3">
        <f t="shared" si="5"/>
        <v>5.7142857142857144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5">
        <v>3</v>
      </c>
      <c r="K36" s="5">
        <v>3</v>
      </c>
      <c r="L36" s="5">
        <v>3</v>
      </c>
      <c r="M36" s="5">
        <v>3</v>
      </c>
      <c r="N36" s="5">
        <v>3</v>
      </c>
      <c r="O36" s="5">
        <v>3</v>
      </c>
      <c r="P36" s="5">
        <v>3</v>
      </c>
      <c r="Q36" s="5">
        <v>21</v>
      </c>
      <c r="R36" s="6">
        <v>2.5</v>
      </c>
      <c r="S36" s="3">
        <f t="shared" si="4"/>
        <v>52.5</v>
      </c>
      <c r="T36" s="3">
        <f t="shared" si="5"/>
        <v>7.5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5"/>
      <c r="K37" s="5"/>
      <c r="L37" s="5"/>
      <c r="M37" s="5"/>
      <c r="N37" s="5"/>
      <c r="O37" s="5"/>
      <c r="P37" s="5"/>
      <c r="Q37" s="5"/>
      <c r="R37" s="6">
        <v>0.6</v>
      </c>
      <c r="S37" s="3">
        <f t="shared" si="4"/>
        <v>0</v>
      </c>
      <c r="T37" s="3">
        <f t="shared" si="5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5">
        <v>2</v>
      </c>
      <c r="K38" s="5"/>
      <c r="L38" s="5"/>
      <c r="M38" s="5"/>
      <c r="N38" s="5"/>
      <c r="O38" s="5"/>
      <c r="P38" s="5"/>
      <c r="Q38" s="5">
        <v>2</v>
      </c>
      <c r="R38" s="6">
        <v>2.5</v>
      </c>
      <c r="S38" s="3">
        <f t="shared" si="4"/>
        <v>5</v>
      </c>
      <c r="T38" s="3">
        <f t="shared" si="5"/>
        <v>0.7142857142857143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5">
        <v>1</v>
      </c>
      <c r="K39" s="5"/>
      <c r="L39" s="5"/>
      <c r="M39" s="5"/>
      <c r="N39" s="5"/>
      <c r="O39" s="5"/>
      <c r="P39" s="5"/>
      <c r="Q39" s="5">
        <v>1</v>
      </c>
      <c r="R39" s="7">
        <v>70</v>
      </c>
      <c r="S39" s="3">
        <f t="shared" si="4"/>
        <v>70</v>
      </c>
      <c r="T39" s="3">
        <f t="shared" si="5"/>
        <v>10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5"/>
      <c r="K40" s="5"/>
      <c r="L40" s="5"/>
      <c r="M40" s="5"/>
      <c r="N40" s="5"/>
      <c r="O40" s="5"/>
      <c r="P40" s="5"/>
      <c r="Q40" s="5"/>
      <c r="R40" s="6">
        <v>20</v>
      </c>
      <c r="S40" s="3">
        <f t="shared" si="4"/>
        <v>0</v>
      </c>
      <c r="T40" s="3">
        <f t="shared" si="5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27"/>
      <c r="K41" s="27"/>
      <c r="L41" s="27"/>
      <c r="M41" s="27"/>
      <c r="N41" s="27"/>
      <c r="O41" s="27"/>
      <c r="P41" s="27"/>
      <c r="Q41" s="27"/>
      <c r="R41" s="19"/>
      <c r="S41" s="19"/>
      <c r="T41" s="31">
        <f>SUM(T42:T59)</f>
        <v>13.792342857142856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5"/>
      <c r="K42" s="5"/>
      <c r="L42" s="5"/>
      <c r="M42" s="5"/>
      <c r="N42" s="5"/>
      <c r="O42" s="5"/>
      <c r="P42" s="5"/>
      <c r="Q42" s="5"/>
      <c r="R42" s="6">
        <v>0.1</v>
      </c>
      <c r="S42" s="3">
        <f>Q42*R42</f>
        <v>0</v>
      </c>
      <c r="T42" s="3">
        <f>S42/7</f>
        <v>0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5"/>
      <c r="K43" s="5"/>
      <c r="L43" s="5"/>
      <c r="M43" s="5"/>
      <c r="N43" s="5"/>
      <c r="O43" s="5"/>
      <c r="P43" s="5"/>
      <c r="Q43" s="5"/>
      <c r="R43" s="6">
        <v>1.9</v>
      </c>
      <c r="S43" s="3">
        <f t="shared" ref="S43:S59" si="6">Q43*R43</f>
        <v>0</v>
      </c>
      <c r="T43" s="3">
        <f t="shared" ref="T43:T59" si="7">S43/7</f>
        <v>0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5">
        <v>1</v>
      </c>
      <c r="K44" s="5"/>
      <c r="L44" s="5"/>
      <c r="M44" s="5"/>
      <c r="N44" s="5"/>
      <c r="O44" s="5"/>
      <c r="P44" s="5"/>
      <c r="Q44" s="5">
        <v>1</v>
      </c>
      <c r="R44" s="6">
        <v>6</v>
      </c>
      <c r="S44" s="3">
        <f t="shared" si="6"/>
        <v>6</v>
      </c>
      <c r="T44" s="3">
        <f t="shared" si="7"/>
        <v>0.8571428571428571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5"/>
      <c r="K45" s="5"/>
      <c r="L45" s="5"/>
      <c r="M45" s="5"/>
      <c r="N45" s="5"/>
      <c r="O45" s="5"/>
      <c r="P45" s="5"/>
      <c r="Q45" s="5"/>
      <c r="R45" s="6">
        <v>0.5</v>
      </c>
      <c r="S45" s="3">
        <f t="shared" si="6"/>
        <v>0</v>
      </c>
      <c r="T45" s="3">
        <f t="shared" si="7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5">
        <v>2</v>
      </c>
      <c r="K46" s="5"/>
      <c r="L46" s="5">
        <v>2</v>
      </c>
      <c r="M46" s="5"/>
      <c r="N46" s="5">
        <v>2</v>
      </c>
      <c r="O46" s="5"/>
      <c r="P46" s="5">
        <v>2</v>
      </c>
      <c r="Q46" s="5">
        <v>8</v>
      </c>
      <c r="R46" s="6">
        <v>2</v>
      </c>
      <c r="S46" s="3">
        <f t="shared" si="6"/>
        <v>16</v>
      </c>
      <c r="T46" s="3">
        <f t="shared" si="7"/>
        <v>2.2857142857142856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5"/>
      <c r="K47" s="5"/>
      <c r="L47" s="5"/>
      <c r="M47" s="5"/>
      <c r="N47" s="5"/>
      <c r="O47" s="5"/>
      <c r="P47" s="5"/>
      <c r="Q47" s="5"/>
      <c r="R47" s="6">
        <v>0.8</v>
      </c>
      <c r="S47" s="3">
        <f t="shared" si="6"/>
        <v>0</v>
      </c>
      <c r="T47" s="3">
        <f t="shared" si="7"/>
        <v>0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5"/>
      <c r="K48" s="5"/>
      <c r="L48" s="5"/>
      <c r="M48" s="5"/>
      <c r="N48" s="5"/>
      <c r="O48" s="5"/>
      <c r="P48" s="5"/>
      <c r="Q48" s="5"/>
      <c r="R48" s="6">
        <v>0.15</v>
      </c>
      <c r="S48" s="3">
        <f t="shared" si="6"/>
        <v>0</v>
      </c>
      <c r="T48" s="3">
        <f t="shared" si="7"/>
        <v>0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5"/>
      <c r="K49" s="5"/>
      <c r="L49" s="5"/>
      <c r="M49" s="5"/>
      <c r="N49" s="5"/>
      <c r="O49" s="5"/>
      <c r="P49" s="5"/>
      <c r="Q49" s="5"/>
      <c r="R49" s="6">
        <v>0.3</v>
      </c>
      <c r="S49" s="3">
        <f t="shared" si="6"/>
        <v>0</v>
      </c>
      <c r="T49" s="3">
        <f t="shared" si="7"/>
        <v>0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5">
        <v>1</v>
      </c>
      <c r="K50" s="5"/>
      <c r="L50" s="5"/>
      <c r="M50" s="5">
        <v>1</v>
      </c>
      <c r="N50" s="5"/>
      <c r="O50" s="5">
        <v>1</v>
      </c>
      <c r="P50" s="5"/>
      <c r="Q50" s="5">
        <v>3</v>
      </c>
      <c r="R50" s="6">
        <v>1.5</v>
      </c>
      <c r="S50" s="3">
        <f t="shared" si="6"/>
        <v>4.5</v>
      </c>
      <c r="T50" s="3">
        <f t="shared" si="7"/>
        <v>0.6428571428571429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5">
        <v>1</v>
      </c>
      <c r="K51" s="5"/>
      <c r="L51" s="5">
        <v>1</v>
      </c>
      <c r="M51" s="5"/>
      <c r="N51" s="5">
        <v>1</v>
      </c>
      <c r="O51" s="5"/>
      <c r="P51" s="5">
        <v>1</v>
      </c>
      <c r="Q51" s="5">
        <v>4</v>
      </c>
      <c r="R51" s="6">
        <f>5.8/500</f>
        <v>1.1599999999999999E-2</v>
      </c>
      <c r="S51" s="3">
        <f t="shared" si="6"/>
        <v>4.6399999999999997E-2</v>
      </c>
      <c r="T51" s="3">
        <f t="shared" si="7"/>
        <v>6.6285714285714281E-3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5"/>
      <c r="K52" s="5"/>
      <c r="L52" s="5"/>
      <c r="M52" s="5"/>
      <c r="N52" s="5"/>
      <c r="O52" s="5"/>
      <c r="P52" s="5"/>
      <c r="Q52" s="5"/>
      <c r="R52" s="7">
        <v>20</v>
      </c>
      <c r="S52" s="3">
        <f t="shared" si="6"/>
        <v>0</v>
      </c>
      <c r="T52" s="3">
        <f t="shared" si="7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5">
        <v>20</v>
      </c>
      <c r="K53" s="5">
        <v>20</v>
      </c>
      <c r="L53" s="5">
        <v>20</v>
      </c>
      <c r="M53" s="5">
        <v>20</v>
      </c>
      <c r="N53" s="5">
        <v>20</v>
      </c>
      <c r="O53" s="5">
        <v>20</v>
      </c>
      <c r="P53" s="5">
        <v>20</v>
      </c>
      <c r="Q53" s="5">
        <v>140</v>
      </c>
      <c r="R53" s="6">
        <v>0.1</v>
      </c>
      <c r="S53" s="3">
        <f t="shared" si="6"/>
        <v>14</v>
      </c>
      <c r="T53" s="3">
        <f t="shared" si="7"/>
        <v>2</v>
      </c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5">
        <v>6</v>
      </c>
      <c r="K54" s="5"/>
      <c r="L54" s="5"/>
      <c r="M54" s="5"/>
      <c r="N54" s="5"/>
      <c r="O54" s="5"/>
      <c r="P54" s="5"/>
      <c r="Q54" s="5">
        <v>6</v>
      </c>
      <c r="R54" s="7">
        <v>1</v>
      </c>
      <c r="S54" s="3">
        <f t="shared" si="6"/>
        <v>6</v>
      </c>
      <c r="T54" s="3">
        <f t="shared" si="7"/>
        <v>0.8571428571428571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5">
        <v>5</v>
      </c>
      <c r="K55" s="5"/>
      <c r="L55" s="5"/>
      <c r="M55" s="5"/>
      <c r="N55" s="5">
        <v>5</v>
      </c>
      <c r="O55" s="5"/>
      <c r="P55" s="5"/>
      <c r="Q55" s="5">
        <v>10</v>
      </c>
      <c r="R55" s="6">
        <v>3</v>
      </c>
      <c r="S55" s="3">
        <f t="shared" si="6"/>
        <v>30</v>
      </c>
      <c r="T55" s="3">
        <f t="shared" si="7"/>
        <v>4.2857142857142856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5"/>
      <c r="K56" s="5"/>
      <c r="L56" s="5"/>
      <c r="M56" s="5"/>
      <c r="N56" s="5"/>
      <c r="O56" s="5"/>
      <c r="P56" s="5"/>
      <c r="Q56" s="5"/>
      <c r="R56" s="6">
        <v>2.5</v>
      </c>
      <c r="S56" s="3">
        <f t="shared" si="6"/>
        <v>0</v>
      </c>
      <c r="T56" s="3">
        <f t="shared" si="7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5"/>
      <c r="K57" s="5"/>
      <c r="L57" s="5"/>
      <c r="M57" s="5"/>
      <c r="N57" s="5"/>
      <c r="O57" s="5"/>
      <c r="P57" s="5"/>
      <c r="Q57" s="5"/>
      <c r="R57" s="6">
        <v>9</v>
      </c>
      <c r="S57" s="3">
        <f t="shared" si="6"/>
        <v>0</v>
      </c>
      <c r="T57" s="3">
        <f t="shared" si="7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5"/>
      <c r="K58" s="5"/>
      <c r="L58" s="5"/>
      <c r="M58" s="5"/>
      <c r="N58" s="5"/>
      <c r="O58" s="5"/>
      <c r="P58" s="5"/>
      <c r="Q58" s="5"/>
      <c r="R58" s="6">
        <v>0.7</v>
      </c>
      <c r="S58" s="3">
        <f t="shared" si="6"/>
        <v>0</v>
      </c>
      <c r="T58" s="3">
        <f t="shared" si="7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5">
        <v>10</v>
      </c>
      <c r="K59" s="5"/>
      <c r="L59" s="5"/>
      <c r="M59" s="5"/>
      <c r="N59" s="5">
        <v>10</v>
      </c>
      <c r="O59" s="5"/>
      <c r="P59" s="5"/>
      <c r="Q59" s="5">
        <v>20</v>
      </c>
      <c r="R59" s="6">
        <v>1</v>
      </c>
      <c r="S59" s="3">
        <f t="shared" si="6"/>
        <v>20</v>
      </c>
      <c r="T59" s="3">
        <f t="shared" si="7"/>
        <v>2.8571428571428572</v>
      </c>
    </row>
    <row r="60" spans="1:20" ht="16.5" customHeight="1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>
        <f>SUM(T61:T62)</f>
        <v>551</v>
      </c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13" t="s">
        <v>4</v>
      </c>
      <c r="J61" s="3"/>
      <c r="K61" s="3"/>
      <c r="L61" s="3"/>
      <c r="M61" s="3"/>
      <c r="N61" s="3"/>
      <c r="O61" s="3"/>
      <c r="P61" s="3"/>
      <c r="Q61" s="3"/>
      <c r="R61" s="3">
        <v>1</v>
      </c>
      <c r="S61" s="8"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13" t="s">
        <v>4</v>
      </c>
      <c r="J62" s="3"/>
      <c r="K62" s="3"/>
      <c r="L62" s="3"/>
      <c r="M62" s="3"/>
      <c r="N62" s="3"/>
      <c r="O62" s="3"/>
      <c r="P62" s="3"/>
      <c r="Q62" s="3"/>
      <c r="R62" s="3">
        <v>1</v>
      </c>
      <c r="S62" s="8">
        <v>500</v>
      </c>
      <c r="T62" s="3">
        <f>S62</f>
        <v>500</v>
      </c>
    </row>
    <row r="63" spans="1:20" ht="16.5" x14ac:dyDescent="0.25">
      <c r="A63" s="9">
        <v>53</v>
      </c>
      <c r="B63" s="87"/>
      <c r="C63" s="88"/>
      <c r="D63" s="88"/>
      <c r="E63" s="88"/>
      <c r="F63" s="88"/>
      <c r="G63" s="88"/>
      <c r="H63" s="89"/>
      <c r="I63" s="13" t="s">
        <v>4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6.5" x14ac:dyDescent="0.25">
      <c r="A64" s="9">
        <v>54</v>
      </c>
      <c r="B64" s="87"/>
      <c r="C64" s="88"/>
      <c r="D64" s="88"/>
      <c r="E64" s="88"/>
      <c r="F64" s="88"/>
      <c r="G64" s="88"/>
      <c r="H64" s="89"/>
      <c r="I64" s="13" t="s">
        <v>4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13" t="s">
        <v>4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25">
      <c r="R66" s="1" t="s">
        <v>289</v>
      </c>
      <c r="T66" s="32">
        <f>T41+T21+T17+T11</f>
        <v>178.5209142857143</v>
      </c>
    </row>
    <row r="67" spans="1:20" x14ac:dyDescent="0.25">
      <c r="R67" s="1" t="s">
        <v>290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3" zoomScale="80" zoomScaleNormal="80" workbookViewId="0">
      <selection activeCell="R61" sqref="R61:R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9.42578125" style="1" bestFit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211</v>
      </c>
      <c r="B3" s="91"/>
      <c r="C3" s="91"/>
      <c r="D3" s="91" t="s">
        <v>212</v>
      </c>
      <c r="E3" s="91"/>
      <c r="F3" s="91" t="s">
        <v>212</v>
      </c>
      <c r="G3" s="91"/>
      <c r="H3" s="15">
        <v>760</v>
      </c>
      <c r="I3" s="90" t="s">
        <v>213</v>
      </c>
      <c r="J3" s="90"/>
      <c r="K3" s="90" t="s">
        <v>214</v>
      </c>
      <c r="L3" s="90"/>
      <c r="M3" s="97" t="s">
        <v>215</v>
      </c>
      <c r="N3" s="97"/>
      <c r="O3" s="91" t="s">
        <v>212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216</v>
      </c>
      <c r="G4" s="91"/>
      <c r="H4" s="15">
        <v>157</v>
      </c>
      <c r="I4" s="90"/>
      <c r="J4" s="90"/>
      <c r="K4" s="90" t="s">
        <v>217</v>
      </c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218</v>
      </c>
      <c r="G5" s="91"/>
      <c r="H5" s="15">
        <v>126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 t="s">
        <v>219</v>
      </c>
      <c r="G6" s="91"/>
      <c r="H6" s="15">
        <v>80</v>
      </c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 t="s">
        <v>220</v>
      </c>
      <c r="G7" s="91"/>
      <c r="H7" s="15">
        <v>197</v>
      </c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36" customHeight="1" x14ac:dyDescent="0.3">
      <c r="A8" s="91"/>
      <c r="B8" s="91"/>
      <c r="C8" s="91"/>
      <c r="D8" s="91"/>
      <c r="E8" s="91"/>
      <c r="F8" s="91" t="s">
        <v>221</v>
      </c>
      <c r="G8" s="91"/>
      <c r="H8" s="15">
        <v>56</v>
      </c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33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4" t="s">
        <v>267</v>
      </c>
      <c r="J12" s="3">
        <v>10</v>
      </c>
      <c r="K12" s="3">
        <v>10</v>
      </c>
      <c r="L12" s="3">
        <v>10</v>
      </c>
      <c r="M12" s="3">
        <v>10</v>
      </c>
      <c r="N12" s="3">
        <v>10</v>
      </c>
      <c r="O12" s="3">
        <v>5</v>
      </c>
      <c r="P12" s="3">
        <v>5</v>
      </c>
      <c r="Q12" s="3">
        <f>SUM(J12:P12)</f>
        <v>60</v>
      </c>
      <c r="R12" s="3"/>
      <c r="S12" s="3"/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4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4" t="s">
        <v>267</v>
      </c>
      <c r="J14" s="3">
        <v>100</v>
      </c>
      <c r="K14" s="3">
        <v>100</v>
      </c>
      <c r="L14" s="3">
        <v>100</v>
      </c>
      <c r="M14" s="3"/>
      <c r="N14" s="3"/>
      <c r="O14" s="3"/>
      <c r="P14" s="3"/>
      <c r="Q14" s="3">
        <v>300</v>
      </c>
      <c r="R14" s="3"/>
      <c r="S14" s="3"/>
      <c r="T14" s="3"/>
    </row>
    <row r="15" spans="1:20" ht="16.5" x14ac:dyDescent="0.25">
      <c r="A15" s="9">
        <v>5</v>
      </c>
      <c r="B15" s="86" t="s">
        <v>36</v>
      </c>
      <c r="C15" s="86"/>
      <c r="D15" s="86"/>
      <c r="E15" s="86"/>
      <c r="F15" s="86"/>
      <c r="G15" s="86"/>
      <c r="H15" s="86"/>
      <c r="I15" s="24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4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4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4" t="s">
        <v>267</v>
      </c>
      <c r="J19" s="3">
        <v>10</v>
      </c>
      <c r="K19" s="3">
        <v>10</v>
      </c>
      <c r="L19" s="3">
        <v>10</v>
      </c>
      <c r="M19" s="3">
        <v>10</v>
      </c>
      <c r="N19" s="3">
        <v>10</v>
      </c>
      <c r="O19" s="3">
        <v>10</v>
      </c>
      <c r="P19" s="3">
        <v>10</v>
      </c>
      <c r="Q19" s="3">
        <v>70</v>
      </c>
      <c r="R19" s="3"/>
      <c r="S19" s="3"/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4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24" t="s">
        <v>4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v>14</v>
      </c>
      <c r="R22" s="6">
        <v>7</v>
      </c>
      <c r="S22" s="3"/>
      <c r="T22" s="3"/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24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/>
      <c r="T23" s="3"/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24" t="s">
        <v>4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7</v>
      </c>
      <c r="R24" s="6">
        <v>0.6</v>
      </c>
      <c r="S24" s="3"/>
      <c r="T24" s="3"/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24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/>
      <c r="T25" s="3"/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24" t="s">
        <v>4</v>
      </c>
      <c r="J26" s="3">
        <v>1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7</v>
      </c>
      <c r="R26" s="6">
        <v>0.7</v>
      </c>
      <c r="S26" s="3"/>
      <c r="T26" s="3"/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24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/>
      <c r="T27" s="3"/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24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/>
      <c r="T28" s="3"/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24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/>
      <c r="T29" s="3"/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24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/>
      <c r="T30" s="3"/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24" t="s">
        <v>4</v>
      </c>
      <c r="J31" s="3">
        <v>1</v>
      </c>
      <c r="K31" s="3"/>
      <c r="L31" s="3"/>
      <c r="M31" s="3"/>
      <c r="N31" s="3"/>
      <c r="O31" s="3"/>
      <c r="P31" s="3"/>
      <c r="Q31" s="3">
        <v>1</v>
      </c>
      <c r="R31" s="6">
        <v>1</v>
      </c>
      <c r="S31" s="3"/>
      <c r="T31" s="3"/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24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/>
      <c r="T32" s="3"/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24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/>
      <c r="T33" s="3"/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24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/>
      <c r="T34" s="3"/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24" t="s">
        <v>4</v>
      </c>
      <c r="J35" s="3">
        <v>1</v>
      </c>
      <c r="K35" s="3"/>
      <c r="L35" s="3"/>
      <c r="M35" s="3"/>
      <c r="N35" s="3"/>
      <c r="O35" s="3"/>
      <c r="P35" s="3"/>
      <c r="Q35" s="3">
        <v>1</v>
      </c>
      <c r="R35" s="7">
        <v>40</v>
      </c>
      <c r="S35" s="3"/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24" t="s">
        <v>4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21</v>
      </c>
      <c r="R36" s="6">
        <v>2.5</v>
      </c>
      <c r="S36" s="3"/>
      <c r="T36" s="3"/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24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/>
      <c r="T37" s="3"/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24" t="s">
        <v>4</v>
      </c>
      <c r="J38" s="3">
        <v>2</v>
      </c>
      <c r="K38" s="3"/>
      <c r="L38" s="3"/>
      <c r="M38" s="3"/>
      <c r="N38" s="3"/>
      <c r="O38" s="3"/>
      <c r="P38" s="3"/>
      <c r="Q38" s="3">
        <v>2</v>
      </c>
      <c r="R38" s="6">
        <v>2.5</v>
      </c>
      <c r="S38" s="3"/>
      <c r="T38" s="3"/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24" t="s">
        <v>4</v>
      </c>
      <c r="J39" s="3">
        <v>1</v>
      </c>
      <c r="K39" s="3"/>
      <c r="L39" s="3"/>
      <c r="M39" s="3"/>
      <c r="N39" s="3"/>
      <c r="O39" s="3"/>
      <c r="P39" s="3"/>
      <c r="Q39" s="3">
        <v>1</v>
      </c>
      <c r="R39" s="7">
        <v>70</v>
      </c>
      <c r="S39" s="3"/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24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/>
      <c r="T40" s="3"/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24" t="s">
        <v>4</v>
      </c>
      <c r="J42" s="3"/>
      <c r="K42" s="3"/>
      <c r="L42" s="3"/>
      <c r="M42" s="3"/>
      <c r="N42" s="3"/>
      <c r="O42" s="3"/>
      <c r="P42" s="3"/>
      <c r="Q42" s="3"/>
      <c r="R42" s="6">
        <v>0.1</v>
      </c>
      <c r="S42" s="3"/>
      <c r="T42" s="3"/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24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/>
      <c r="T43" s="3"/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24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/>
      <c r="T44" s="3"/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24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/>
      <c r="T45" s="3"/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24" t="s">
        <v>4</v>
      </c>
      <c r="J46" s="3">
        <v>2</v>
      </c>
      <c r="K46" s="3"/>
      <c r="L46" s="3">
        <v>2</v>
      </c>
      <c r="M46" s="3"/>
      <c r="N46" s="3">
        <v>2</v>
      </c>
      <c r="O46" s="3"/>
      <c r="P46" s="3">
        <v>2</v>
      </c>
      <c r="Q46" s="3">
        <v>8</v>
      </c>
      <c r="R46" s="6">
        <v>2</v>
      </c>
      <c r="S46" s="3"/>
      <c r="T46" s="3"/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24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/>
      <c r="T47" s="3"/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24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/>
      <c r="T48" s="3"/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24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/>
      <c r="T49" s="3"/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24" t="s">
        <v>4</v>
      </c>
      <c r="J50" s="3">
        <v>1</v>
      </c>
      <c r="K50" s="3"/>
      <c r="L50" s="3"/>
      <c r="M50" s="3">
        <v>1</v>
      </c>
      <c r="N50" s="3"/>
      <c r="O50" s="3">
        <v>1</v>
      </c>
      <c r="P50" s="3"/>
      <c r="Q50" s="3">
        <v>3</v>
      </c>
      <c r="R50" s="6">
        <v>1.5</v>
      </c>
      <c r="S50" s="3"/>
      <c r="T50" s="3"/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24" t="s">
        <v>4</v>
      </c>
      <c r="J51" s="3">
        <v>500</v>
      </c>
      <c r="K51" s="3"/>
      <c r="L51" s="3">
        <v>500</v>
      </c>
      <c r="M51" s="3"/>
      <c r="N51" s="3">
        <v>500</v>
      </c>
      <c r="O51" s="3"/>
      <c r="P51" s="3">
        <v>500</v>
      </c>
      <c r="Q51" s="3">
        <f>SUM(J51:P51)</f>
        <v>2000</v>
      </c>
      <c r="R51" s="6">
        <f>5.8/500</f>
        <v>1.1599999999999999E-2</v>
      </c>
      <c r="S51" s="3"/>
      <c r="T51" s="3"/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24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/>
      <c r="T52" s="3"/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24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/>
      <c r="T53" s="3"/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24" t="s">
        <v>4</v>
      </c>
      <c r="J54" s="3">
        <v>6</v>
      </c>
      <c r="K54" s="3"/>
      <c r="L54" s="3"/>
      <c r="M54" s="3"/>
      <c r="N54" s="3"/>
      <c r="O54" s="3"/>
      <c r="P54" s="3"/>
      <c r="Q54" s="3">
        <v>6</v>
      </c>
      <c r="R54" s="7">
        <v>1</v>
      </c>
      <c r="S54" s="3"/>
      <c r="T54" s="3"/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24" t="s">
        <v>4</v>
      </c>
      <c r="J55" s="3">
        <v>5</v>
      </c>
      <c r="K55" s="3"/>
      <c r="L55" s="3"/>
      <c r="M55" s="3"/>
      <c r="N55" s="3">
        <v>5</v>
      </c>
      <c r="O55" s="3"/>
      <c r="P55" s="3"/>
      <c r="Q55" s="3">
        <v>10</v>
      </c>
      <c r="R55" s="6">
        <v>3</v>
      </c>
      <c r="S55" s="3"/>
      <c r="T55" s="3"/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24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/>
      <c r="T56" s="3"/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24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/>
      <c r="T57" s="3"/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24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/>
      <c r="T58" s="3"/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24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/>
      <c r="T59" s="3"/>
    </row>
    <row r="60" spans="1:20" ht="16.5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 t="s">
        <v>241</v>
      </c>
      <c r="C61" s="88"/>
      <c r="D61" s="88"/>
      <c r="E61" s="88"/>
      <c r="F61" s="88"/>
      <c r="G61" s="88"/>
      <c r="H61" s="89"/>
      <c r="I61" s="24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/>
    </row>
    <row r="62" spans="1:20" ht="16.5" x14ac:dyDescent="0.25">
      <c r="A62" s="9">
        <v>52</v>
      </c>
      <c r="B62" s="87" t="s">
        <v>266</v>
      </c>
      <c r="C62" s="88"/>
      <c r="D62" s="88"/>
      <c r="E62" s="88"/>
      <c r="F62" s="88"/>
      <c r="G62" s="88"/>
      <c r="H62" s="89"/>
      <c r="I62" s="24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/>
    </row>
    <row r="63" spans="1:20" ht="16.5" x14ac:dyDescent="0.25">
      <c r="A63" s="9">
        <v>53</v>
      </c>
      <c r="B63" s="86" t="s">
        <v>274</v>
      </c>
      <c r="C63" s="86"/>
      <c r="D63" s="86"/>
      <c r="E63" s="86"/>
      <c r="F63" s="86"/>
      <c r="G63" s="86"/>
      <c r="H63" s="86"/>
      <c r="I63" s="24" t="s">
        <v>4</v>
      </c>
      <c r="J63" s="3"/>
      <c r="K63" s="3"/>
      <c r="L63" s="3"/>
      <c r="M63" s="3"/>
      <c r="N63" s="3"/>
      <c r="O63" s="3"/>
      <c r="P63" s="3"/>
      <c r="Q63" s="3">
        <v>1</v>
      </c>
      <c r="R63" s="8">
        <v>50</v>
      </c>
      <c r="S63" s="3">
        <f>Q63*R63</f>
        <v>50</v>
      </c>
      <c r="T63" s="3"/>
    </row>
    <row r="64" spans="1:20" ht="16.5" x14ac:dyDescent="0.25">
      <c r="A64" s="9">
        <v>54</v>
      </c>
      <c r="B64" s="87"/>
      <c r="C64" s="88"/>
      <c r="D64" s="88"/>
      <c r="E64" s="88"/>
      <c r="F64" s="88"/>
      <c r="G64" s="88"/>
      <c r="H64" s="89"/>
      <c r="I64" s="24" t="s">
        <v>4</v>
      </c>
      <c r="J64" s="3"/>
      <c r="K64" s="3"/>
      <c r="L64" s="3"/>
      <c r="M64" s="3"/>
      <c r="N64" s="3"/>
      <c r="O64" s="3"/>
      <c r="P64" s="3"/>
      <c r="Q64" s="3"/>
      <c r="R64" s="8"/>
      <c r="S64" s="3"/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24" t="s">
        <v>4</v>
      </c>
      <c r="J65" s="3"/>
      <c r="K65" s="3"/>
      <c r="L65" s="3"/>
      <c r="M65" s="3"/>
      <c r="N65" s="3"/>
      <c r="O65" s="3"/>
      <c r="P65" s="3"/>
      <c r="Q65" s="3"/>
      <c r="R65" s="8"/>
      <c r="S65" s="3"/>
      <c r="T65" s="3"/>
    </row>
    <row r="66" spans="1:20" ht="16.5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>
        <v>1</v>
      </c>
      <c r="R78" s="24">
        <v>55</v>
      </c>
      <c r="S78" s="3">
        <f>Q78*R78</f>
        <v>55</v>
      </c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/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7" zoomScale="80" zoomScaleNormal="80" workbookViewId="0">
      <selection activeCell="R64" sqref="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1.140625" style="1" customWidth="1"/>
    <col min="19" max="19" width="13.4257812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205</v>
      </c>
      <c r="E3" s="91"/>
      <c r="F3" s="91" t="s">
        <v>222</v>
      </c>
      <c r="G3" s="91"/>
      <c r="H3" s="15">
        <v>310</v>
      </c>
      <c r="I3" s="90" t="s">
        <v>223</v>
      </c>
      <c r="J3" s="90"/>
      <c r="K3" s="90" t="s">
        <v>224</v>
      </c>
      <c r="L3" s="90"/>
      <c r="M3" s="97" t="s">
        <v>225</v>
      </c>
      <c r="N3" s="97"/>
      <c r="O3" s="91" t="s">
        <v>226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226</v>
      </c>
      <c r="G4" s="91"/>
      <c r="H4" s="15">
        <v>1121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/>
      <c r="G5" s="91"/>
      <c r="H5" s="15"/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4" t="s">
        <v>267</v>
      </c>
      <c r="J12" s="3">
        <v>20</v>
      </c>
      <c r="K12" s="3">
        <v>20</v>
      </c>
      <c r="L12" s="3">
        <v>10</v>
      </c>
      <c r="M12" s="3"/>
      <c r="N12" s="3"/>
      <c r="O12" s="3"/>
      <c r="P12" s="3"/>
      <c r="Q12" s="3">
        <v>50</v>
      </c>
      <c r="R12" s="3"/>
      <c r="S12" s="3"/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4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4" t="s">
        <v>267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4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4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4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4" t="s">
        <v>267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21</v>
      </c>
      <c r="R19" s="3"/>
      <c r="S19" s="3">
        <v>21</v>
      </c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4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24" t="s">
        <v>4</v>
      </c>
      <c r="J22" s="3"/>
      <c r="K22" s="3"/>
      <c r="L22" s="3"/>
      <c r="M22" s="3"/>
      <c r="N22" s="3"/>
      <c r="O22" s="3"/>
      <c r="P22" s="3"/>
      <c r="Q22" s="3"/>
      <c r="R22" s="6">
        <v>7</v>
      </c>
      <c r="S22" s="3"/>
      <c r="T22" s="3"/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24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/>
      <c r="T23" s="3"/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24" t="s">
        <v>4</v>
      </c>
      <c r="J24" s="3"/>
      <c r="K24" s="3"/>
      <c r="L24" s="3"/>
      <c r="M24" s="3"/>
      <c r="N24" s="3"/>
      <c r="O24" s="3"/>
      <c r="P24" s="3"/>
      <c r="Q24" s="3"/>
      <c r="R24" s="6">
        <v>0.6</v>
      </c>
      <c r="S24" s="3"/>
      <c r="T24" s="3"/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24" t="s">
        <v>4</v>
      </c>
      <c r="J25" s="3"/>
      <c r="K25" s="3"/>
      <c r="L25" s="3"/>
      <c r="M25" s="3"/>
      <c r="N25" s="3"/>
      <c r="O25" s="3"/>
      <c r="P25" s="3"/>
      <c r="Q25" s="3"/>
      <c r="R25" s="6">
        <v>8</v>
      </c>
      <c r="S25" s="3"/>
      <c r="T25" s="3"/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24" t="s">
        <v>4</v>
      </c>
      <c r="J26" s="3"/>
      <c r="K26" s="3"/>
      <c r="L26" s="3"/>
      <c r="M26" s="3"/>
      <c r="N26" s="3"/>
      <c r="O26" s="3"/>
      <c r="P26" s="3"/>
      <c r="Q26" s="3"/>
      <c r="R26" s="6">
        <v>0.7</v>
      </c>
      <c r="S26" s="3"/>
      <c r="T26" s="3"/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24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/>
      <c r="T27" s="3"/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24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/>
      <c r="T28" s="3"/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24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/>
      <c r="T29" s="3"/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24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/>
      <c r="T30" s="3"/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24" t="s">
        <v>4</v>
      </c>
      <c r="J31" s="3"/>
      <c r="K31" s="3"/>
      <c r="L31" s="3"/>
      <c r="M31" s="3"/>
      <c r="N31" s="3"/>
      <c r="O31" s="3"/>
      <c r="P31" s="3"/>
      <c r="Q31" s="3"/>
      <c r="R31" s="6">
        <v>1</v>
      </c>
      <c r="S31" s="3"/>
      <c r="T31" s="3"/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24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/>
      <c r="T32" s="3"/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24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/>
      <c r="T33" s="3"/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24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/>
      <c r="T34" s="3"/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24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/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24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/>
      <c r="T36" s="3"/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24" t="s">
        <v>4</v>
      </c>
      <c r="J37" s="3">
        <v>2</v>
      </c>
      <c r="K37" s="3"/>
      <c r="L37" s="3"/>
      <c r="M37" s="3"/>
      <c r="N37" s="3"/>
      <c r="O37" s="3"/>
      <c r="P37" s="3"/>
      <c r="Q37" s="3">
        <v>2</v>
      </c>
      <c r="R37" s="6">
        <v>0.6</v>
      </c>
      <c r="S37" s="3"/>
      <c r="T37" s="3"/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24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/>
      <c r="T38" s="3"/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24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/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24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/>
      <c r="T40" s="3"/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24" t="s">
        <v>4</v>
      </c>
      <c r="J42" s="3">
        <v>2</v>
      </c>
      <c r="K42" s="3">
        <v>2</v>
      </c>
      <c r="L42" s="3">
        <v>2</v>
      </c>
      <c r="M42" s="3">
        <v>2</v>
      </c>
      <c r="N42" s="3">
        <v>2</v>
      </c>
      <c r="O42" s="3">
        <v>2</v>
      </c>
      <c r="P42" s="3">
        <v>2</v>
      </c>
      <c r="Q42" s="3">
        <v>14</v>
      </c>
      <c r="R42" s="6">
        <v>0.1</v>
      </c>
      <c r="S42" s="3"/>
      <c r="T42" s="3"/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24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/>
      <c r="T43" s="3"/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24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/>
      <c r="T44" s="3"/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24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/>
      <c r="T45" s="3"/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24" t="s">
        <v>4</v>
      </c>
      <c r="J46" s="3"/>
      <c r="K46" s="3"/>
      <c r="L46" s="3"/>
      <c r="M46" s="3"/>
      <c r="N46" s="3"/>
      <c r="O46" s="3"/>
      <c r="P46" s="3"/>
      <c r="Q46" s="3"/>
      <c r="R46" s="6">
        <v>2</v>
      </c>
      <c r="S46" s="3"/>
      <c r="T46" s="3"/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24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/>
      <c r="T47" s="3"/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24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/>
      <c r="T48" s="3"/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24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/>
      <c r="T49" s="3"/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24" t="s">
        <v>4</v>
      </c>
      <c r="J50" s="3">
        <v>1</v>
      </c>
      <c r="K50" s="3"/>
      <c r="L50" s="3"/>
      <c r="M50" s="3"/>
      <c r="N50" s="3"/>
      <c r="O50" s="3"/>
      <c r="P50" s="3"/>
      <c r="Q50" s="3">
        <v>1</v>
      </c>
      <c r="R50" s="6">
        <v>1.5</v>
      </c>
      <c r="S50" s="3"/>
      <c r="T50" s="3"/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24" t="s">
        <v>4</v>
      </c>
      <c r="J51" s="3">
        <v>500</v>
      </c>
      <c r="K51" s="3"/>
      <c r="L51" s="3"/>
      <c r="M51" s="3"/>
      <c r="N51" s="3"/>
      <c r="O51" s="3"/>
      <c r="P51" s="3"/>
      <c r="Q51" s="3">
        <v>500</v>
      </c>
      <c r="R51" s="6">
        <f>5.8/500</f>
        <v>1.1599999999999999E-2</v>
      </c>
      <c r="S51" s="3"/>
      <c r="T51" s="3"/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24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/>
      <c r="T52" s="3"/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24" t="s">
        <v>4</v>
      </c>
      <c r="J53" s="3"/>
      <c r="K53" s="3"/>
      <c r="L53" s="3"/>
      <c r="M53" s="3"/>
      <c r="N53" s="3"/>
      <c r="O53" s="3"/>
      <c r="P53" s="3"/>
      <c r="Q53" s="3"/>
      <c r="R53" s="6">
        <v>0.1</v>
      </c>
      <c r="S53" s="3"/>
      <c r="T53" s="3"/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24" t="s">
        <v>4</v>
      </c>
      <c r="J54" s="3"/>
      <c r="K54" s="3"/>
      <c r="L54" s="3"/>
      <c r="M54" s="3"/>
      <c r="N54" s="3"/>
      <c r="O54" s="3"/>
      <c r="P54" s="3"/>
      <c r="Q54" s="3"/>
      <c r="R54" s="7">
        <v>1</v>
      </c>
      <c r="S54" s="3"/>
      <c r="T54" s="3"/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24" t="s">
        <v>4</v>
      </c>
      <c r="J55" s="3">
        <v>5</v>
      </c>
      <c r="K55" s="3">
        <v>5</v>
      </c>
      <c r="L55" s="3"/>
      <c r="M55" s="3">
        <v>5</v>
      </c>
      <c r="N55" s="3"/>
      <c r="O55" s="3"/>
      <c r="P55" s="3">
        <v>5</v>
      </c>
      <c r="Q55" s="3">
        <v>20</v>
      </c>
      <c r="R55" s="6">
        <v>3</v>
      </c>
      <c r="S55" s="3"/>
      <c r="T55" s="3"/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24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/>
      <c r="T56" s="3"/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24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/>
      <c r="T57" s="3"/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24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/>
      <c r="T58" s="3"/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24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/>
      <c r="T59" s="3"/>
    </row>
    <row r="60" spans="1:20" ht="16.5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 t="s">
        <v>241</v>
      </c>
      <c r="C61" s="88"/>
      <c r="D61" s="88"/>
      <c r="E61" s="88"/>
      <c r="F61" s="88"/>
      <c r="G61" s="88"/>
      <c r="H61" s="89"/>
      <c r="I61" s="24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/>
    </row>
    <row r="62" spans="1:20" ht="16.5" x14ac:dyDescent="0.25">
      <c r="A62" s="9">
        <v>52</v>
      </c>
      <c r="B62" s="87" t="s">
        <v>266</v>
      </c>
      <c r="C62" s="88"/>
      <c r="D62" s="88"/>
      <c r="E62" s="88"/>
      <c r="F62" s="88"/>
      <c r="G62" s="88"/>
      <c r="H62" s="89"/>
      <c r="I62" s="24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/>
    </row>
    <row r="63" spans="1:20" ht="16.5" x14ac:dyDescent="0.25">
      <c r="A63" s="9">
        <v>53</v>
      </c>
      <c r="B63" s="86" t="s">
        <v>274</v>
      </c>
      <c r="C63" s="86"/>
      <c r="D63" s="86"/>
      <c r="E63" s="86"/>
      <c r="F63" s="86"/>
      <c r="G63" s="86"/>
      <c r="H63" s="86"/>
      <c r="I63" s="24" t="s">
        <v>4</v>
      </c>
      <c r="J63" s="3"/>
      <c r="K63" s="3"/>
      <c r="L63" s="3"/>
      <c r="M63" s="3"/>
      <c r="N63" s="3"/>
      <c r="O63" s="3"/>
      <c r="P63" s="3"/>
      <c r="Q63" s="3">
        <v>1</v>
      </c>
      <c r="R63" s="8">
        <v>50</v>
      </c>
      <c r="S63" s="3">
        <f>Q63*R63</f>
        <v>50</v>
      </c>
      <c r="T63" s="3"/>
    </row>
    <row r="64" spans="1:20" ht="16.5" x14ac:dyDescent="0.25">
      <c r="A64" s="9">
        <v>54</v>
      </c>
      <c r="B64" s="87" t="s">
        <v>279</v>
      </c>
      <c r="C64" s="88"/>
      <c r="D64" s="88"/>
      <c r="E64" s="88"/>
      <c r="F64" s="88"/>
      <c r="G64" s="88"/>
      <c r="H64" s="89"/>
      <c r="I64" s="24" t="s">
        <v>4</v>
      </c>
      <c r="J64" s="3"/>
      <c r="K64" s="3"/>
      <c r="L64" s="3"/>
      <c r="M64" s="3"/>
      <c r="N64" s="3"/>
      <c r="O64" s="3"/>
      <c r="P64" s="3"/>
      <c r="Q64" s="3">
        <v>1</v>
      </c>
      <c r="R64" s="8">
        <v>500</v>
      </c>
      <c r="S64" s="3">
        <f>Q64*R64</f>
        <v>500</v>
      </c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24" t="s">
        <v>4</v>
      </c>
      <c r="J65" s="3"/>
      <c r="K65" s="3"/>
      <c r="L65" s="3"/>
      <c r="M65" s="3"/>
      <c r="N65" s="3"/>
      <c r="O65" s="3"/>
      <c r="P65" s="3"/>
      <c r="Q65" s="3"/>
      <c r="R65" s="8"/>
      <c r="S65" s="3"/>
      <c r="T65" s="3"/>
    </row>
    <row r="66" spans="1:20" ht="16.5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/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88"/>
  <sheetViews>
    <sheetView topLeftCell="A52" zoomScale="80" zoomScaleNormal="80" workbookViewId="0">
      <selection activeCell="B61" sqref="B61:H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57031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227</v>
      </c>
      <c r="E3" s="91"/>
      <c r="F3" s="91" t="s">
        <v>227</v>
      </c>
      <c r="G3" s="91"/>
      <c r="H3" s="15"/>
      <c r="I3" s="90" t="s">
        <v>228</v>
      </c>
      <c r="J3" s="90"/>
      <c r="K3" s="90" t="s">
        <v>229</v>
      </c>
      <c r="L3" s="90"/>
      <c r="M3" s="97" t="s">
        <v>230</v>
      </c>
      <c r="N3" s="97"/>
      <c r="O3" s="91" t="s">
        <v>227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231</v>
      </c>
      <c r="G4" s="91"/>
      <c r="H4" s="15"/>
      <c r="I4" s="90" t="s">
        <v>232</v>
      </c>
      <c r="J4" s="90"/>
      <c r="K4" s="90" t="s">
        <v>233</v>
      </c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234</v>
      </c>
      <c r="G5" s="91"/>
      <c r="H5" s="15"/>
      <c r="I5" s="90" t="s">
        <v>235</v>
      </c>
      <c r="J5" s="90"/>
      <c r="K5" s="90" t="s">
        <v>236</v>
      </c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78.75" customHeight="1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66.7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4" t="s">
        <v>267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4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4" t="s">
        <v>267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4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4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5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4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4" t="s">
        <v>267</v>
      </c>
      <c r="J19" s="3">
        <v>30</v>
      </c>
      <c r="K19" s="3">
        <v>30</v>
      </c>
      <c r="L19" s="3">
        <v>30</v>
      </c>
      <c r="M19" s="3">
        <v>30</v>
      </c>
      <c r="N19" s="3">
        <v>30</v>
      </c>
      <c r="O19" s="3">
        <v>30</v>
      </c>
      <c r="P19" s="3">
        <v>30</v>
      </c>
      <c r="Q19" s="3"/>
      <c r="R19" s="3"/>
      <c r="S19" s="3">
        <v>210</v>
      </c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4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5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24" t="s">
        <v>4</v>
      </c>
      <c r="J22" s="3">
        <v>3</v>
      </c>
      <c r="K22" s="3"/>
      <c r="L22" s="3"/>
      <c r="M22" s="3"/>
      <c r="N22" s="3"/>
      <c r="O22" s="3"/>
      <c r="P22" s="3"/>
      <c r="Q22" s="3">
        <v>3</v>
      </c>
      <c r="R22" s="6">
        <v>7</v>
      </c>
      <c r="S22" s="3"/>
      <c r="T22" s="3"/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24" t="s">
        <v>4</v>
      </c>
      <c r="J23" s="3">
        <v>2</v>
      </c>
      <c r="K23" s="3"/>
      <c r="L23" s="3"/>
      <c r="M23" s="3"/>
      <c r="N23" s="3"/>
      <c r="O23" s="3"/>
      <c r="P23" s="3"/>
      <c r="Q23" s="3">
        <v>2</v>
      </c>
      <c r="R23" s="6">
        <v>5</v>
      </c>
      <c r="S23" s="3"/>
      <c r="T23" s="3"/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24" t="s">
        <v>4</v>
      </c>
      <c r="J24" s="3">
        <v>3</v>
      </c>
      <c r="K24" s="3"/>
      <c r="L24" s="3">
        <v>3</v>
      </c>
      <c r="M24" s="3"/>
      <c r="N24" s="3">
        <v>3</v>
      </c>
      <c r="O24" s="3"/>
      <c r="P24" s="3">
        <v>3</v>
      </c>
      <c r="Q24" s="3">
        <v>12</v>
      </c>
      <c r="R24" s="6">
        <v>0.6</v>
      </c>
      <c r="S24" s="3"/>
      <c r="T24" s="3"/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24" t="s">
        <v>4</v>
      </c>
      <c r="J25" s="3">
        <v>2</v>
      </c>
      <c r="K25" s="3"/>
      <c r="L25" s="3"/>
      <c r="M25" s="3"/>
      <c r="N25" s="3"/>
      <c r="O25" s="3"/>
      <c r="P25" s="3"/>
      <c r="Q25" s="3">
        <v>2</v>
      </c>
      <c r="R25" s="6">
        <v>8</v>
      </c>
      <c r="S25" s="3"/>
      <c r="T25" s="3"/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24" t="s">
        <v>4</v>
      </c>
      <c r="J26" s="3">
        <v>2</v>
      </c>
      <c r="K26" s="3">
        <v>2</v>
      </c>
      <c r="L26" s="3">
        <v>2</v>
      </c>
      <c r="M26" s="3">
        <v>2</v>
      </c>
      <c r="N26" s="3">
        <v>2</v>
      </c>
      <c r="O26" s="3">
        <v>2</v>
      </c>
      <c r="P26" s="3">
        <v>2</v>
      </c>
      <c r="Q26" s="3">
        <v>14</v>
      </c>
      <c r="R26" s="6">
        <v>0.7</v>
      </c>
      <c r="S26" s="3"/>
      <c r="T26" s="3"/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24" t="s">
        <v>4</v>
      </c>
      <c r="J27" s="3">
        <v>3</v>
      </c>
      <c r="K27" s="3">
        <v>3</v>
      </c>
      <c r="L27" s="3">
        <v>3</v>
      </c>
      <c r="M27" s="3">
        <v>3</v>
      </c>
      <c r="N27" s="3">
        <v>3</v>
      </c>
      <c r="O27" s="3">
        <v>3</v>
      </c>
      <c r="P27" s="3">
        <v>3</v>
      </c>
      <c r="Q27" s="3">
        <v>21</v>
      </c>
      <c r="R27" s="6">
        <v>1.9</v>
      </c>
      <c r="S27" s="3"/>
      <c r="T27" s="3"/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24" t="s">
        <v>4</v>
      </c>
      <c r="J28" s="3">
        <v>1</v>
      </c>
      <c r="K28" s="3"/>
      <c r="L28" s="3"/>
      <c r="M28" s="3"/>
      <c r="N28" s="3"/>
      <c r="O28" s="3"/>
      <c r="P28" s="3"/>
      <c r="Q28" s="3">
        <v>1</v>
      </c>
      <c r="R28" s="6">
        <v>6.75</v>
      </c>
      <c r="S28" s="3"/>
      <c r="T28" s="3"/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24" t="s">
        <v>4</v>
      </c>
      <c r="J29" s="3">
        <v>2</v>
      </c>
      <c r="K29" s="3"/>
      <c r="L29" s="3"/>
      <c r="M29" s="3"/>
      <c r="N29" s="3"/>
      <c r="O29" s="3"/>
      <c r="P29" s="3"/>
      <c r="Q29" s="3">
        <v>2</v>
      </c>
      <c r="R29" s="6">
        <v>1.5</v>
      </c>
      <c r="S29" s="3"/>
      <c r="T29" s="3"/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24" t="s">
        <v>4</v>
      </c>
      <c r="J30" s="3">
        <v>1</v>
      </c>
      <c r="K30" s="3"/>
      <c r="L30" s="3"/>
      <c r="M30" s="3"/>
      <c r="N30" s="3"/>
      <c r="O30" s="3"/>
      <c r="P30" s="3"/>
      <c r="Q30" s="3">
        <v>1</v>
      </c>
      <c r="R30" s="6">
        <v>15</v>
      </c>
      <c r="S30" s="3"/>
      <c r="T30" s="3"/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24" t="s">
        <v>4</v>
      </c>
      <c r="J31" s="3">
        <v>2</v>
      </c>
      <c r="K31" s="3"/>
      <c r="L31" s="3"/>
      <c r="M31" s="3"/>
      <c r="N31" s="3"/>
      <c r="O31" s="3"/>
      <c r="P31" s="3">
        <v>2</v>
      </c>
      <c r="Q31" s="3">
        <v>4</v>
      </c>
      <c r="R31" s="6">
        <v>1</v>
      </c>
      <c r="S31" s="3"/>
      <c r="T31" s="3"/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24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/>
      <c r="T32" s="3"/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24" t="s">
        <v>4</v>
      </c>
      <c r="J33" s="3">
        <v>1</v>
      </c>
      <c r="K33" s="3"/>
      <c r="L33" s="3"/>
      <c r="M33" s="3"/>
      <c r="N33" s="3"/>
      <c r="O33" s="3"/>
      <c r="P33" s="3"/>
      <c r="Q33" s="3">
        <v>1</v>
      </c>
      <c r="R33" s="6">
        <v>10</v>
      </c>
      <c r="S33" s="3"/>
      <c r="T33" s="3"/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24" t="s">
        <v>4</v>
      </c>
      <c r="J34" s="3">
        <v>3</v>
      </c>
      <c r="K34" s="3"/>
      <c r="L34" s="3"/>
      <c r="M34" s="3"/>
      <c r="N34" s="3"/>
      <c r="O34" s="3"/>
      <c r="P34" s="3"/>
      <c r="Q34" s="3">
        <v>3</v>
      </c>
      <c r="R34" s="8">
        <v>8</v>
      </c>
      <c r="S34" s="3"/>
      <c r="T34" s="3"/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24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/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24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/>
      <c r="T36" s="3"/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24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/>
      <c r="T37" s="3"/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24" t="s">
        <v>4</v>
      </c>
      <c r="J38" s="3">
        <v>3</v>
      </c>
      <c r="K38" s="3"/>
      <c r="L38" s="3"/>
      <c r="M38" s="3"/>
      <c r="N38" s="3"/>
      <c r="O38" s="3"/>
      <c r="P38" s="3"/>
      <c r="Q38" s="3">
        <v>3</v>
      </c>
      <c r="R38" s="6">
        <v>2.5</v>
      </c>
      <c r="S38" s="3"/>
      <c r="T38" s="3"/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24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/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24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/>
      <c r="T40" s="3"/>
    </row>
    <row r="41" spans="1:20" ht="16.5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5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24" t="s">
        <v>4</v>
      </c>
      <c r="J42" s="3">
        <v>6</v>
      </c>
      <c r="K42" s="3"/>
      <c r="L42" s="3">
        <v>4</v>
      </c>
      <c r="M42" s="3"/>
      <c r="N42" s="3">
        <v>4</v>
      </c>
      <c r="O42" s="3"/>
      <c r="P42" s="3">
        <v>4</v>
      </c>
      <c r="Q42" s="3">
        <v>18</v>
      </c>
      <c r="R42" s="6">
        <v>0.1</v>
      </c>
      <c r="S42" s="3"/>
      <c r="T42" s="3"/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24" t="s">
        <v>4</v>
      </c>
      <c r="J43" s="3">
        <v>3</v>
      </c>
      <c r="K43" s="3"/>
      <c r="L43" s="3"/>
      <c r="M43" s="3"/>
      <c r="N43" s="3"/>
      <c r="O43" s="3"/>
      <c r="P43" s="3"/>
      <c r="Q43" s="3">
        <f>SUM(J43:P43)</f>
        <v>3</v>
      </c>
      <c r="R43" s="6">
        <v>1.9</v>
      </c>
      <c r="S43" s="3"/>
      <c r="T43" s="3"/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24" t="s">
        <v>4</v>
      </c>
      <c r="J44" s="3">
        <v>3</v>
      </c>
      <c r="K44" s="3"/>
      <c r="L44" s="3"/>
      <c r="M44" s="3"/>
      <c r="N44" s="3"/>
      <c r="O44" s="3"/>
      <c r="P44" s="3"/>
      <c r="Q44" s="3">
        <v>3</v>
      </c>
      <c r="R44" s="6">
        <v>6</v>
      </c>
      <c r="S44" s="3"/>
      <c r="T44" s="3"/>
    </row>
    <row r="45" spans="1:20" ht="16.5" x14ac:dyDescent="0.25">
      <c r="A45" s="9">
        <v>35</v>
      </c>
      <c r="B45" s="86" t="s">
        <v>177</v>
      </c>
      <c r="C45" s="86"/>
      <c r="D45" s="86"/>
      <c r="E45" s="86"/>
      <c r="F45" s="86"/>
      <c r="G45" s="86"/>
      <c r="H45" s="86"/>
      <c r="I45" s="24" t="s">
        <v>4</v>
      </c>
      <c r="J45" s="3">
        <v>3</v>
      </c>
      <c r="K45" s="3"/>
      <c r="L45" s="3"/>
      <c r="M45" s="3"/>
      <c r="N45" s="3"/>
      <c r="O45" s="3"/>
      <c r="P45" s="3"/>
      <c r="Q45" s="3">
        <v>3</v>
      </c>
      <c r="R45" s="6">
        <v>0.5</v>
      </c>
      <c r="S45" s="3"/>
      <c r="T45" s="3"/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24" t="s">
        <v>4</v>
      </c>
      <c r="J46" s="3">
        <v>3</v>
      </c>
      <c r="K46" s="3"/>
      <c r="L46" s="3"/>
      <c r="M46" s="3"/>
      <c r="N46" s="3"/>
      <c r="O46" s="3">
        <v>3</v>
      </c>
      <c r="P46" s="3"/>
      <c r="Q46" s="3">
        <v>6</v>
      </c>
      <c r="R46" s="6">
        <v>2</v>
      </c>
      <c r="S46" s="3"/>
      <c r="T46" s="3"/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24" t="s">
        <v>4</v>
      </c>
      <c r="J47" s="3">
        <v>3</v>
      </c>
      <c r="K47" s="3"/>
      <c r="L47" s="3"/>
      <c r="M47" s="3"/>
      <c r="N47" s="3"/>
      <c r="O47" s="3"/>
      <c r="P47" s="3"/>
      <c r="Q47" s="3">
        <v>3</v>
      </c>
      <c r="R47" s="6">
        <v>0.8</v>
      </c>
      <c r="S47" s="3"/>
      <c r="T47" s="3"/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24" t="s">
        <v>4</v>
      </c>
      <c r="J48" s="3">
        <v>3</v>
      </c>
      <c r="K48" s="3"/>
      <c r="L48" s="3"/>
      <c r="M48" s="3"/>
      <c r="N48" s="3"/>
      <c r="O48" s="3"/>
      <c r="P48" s="3"/>
      <c r="Q48" s="3">
        <v>3</v>
      </c>
      <c r="R48" s="6">
        <v>0.15</v>
      </c>
      <c r="S48" s="3"/>
      <c r="T48" s="3"/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24" t="s">
        <v>4</v>
      </c>
      <c r="J49" s="3">
        <v>3</v>
      </c>
      <c r="K49" s="3"/>
      <c r="L49" s="3"/>
      <c r="M49" s="3"/>
      <c r="N49" s="3"/>
      <c r="O49" s="3"/>
      <c r="P49" s="3"/>
      <c r="Q49" s="3">
        <v>3</v>
      </c>
      <c r="R49" s="6">
        <v>0.3</v>
      </c>
      <c r="S49" s="3"/>
      <c r="T49" s="3"/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24" t="s">
        <v>4</v>
      </c>
      <c r="J50" s="3">
        <v>3</v>
      </c>
      <c r="K50" s="3"/>
      <c r="L50" s="3"/>
      <c r="M50" s="3"/>
      <c r="N50" s="3"/>
      <c r="O50" s="3"/>
      <c r="P50" s="3"/>
      <c r="Q50" s="3">
        <v>3</v>
      </c>
      <c r="R50" s="6">
        <v>1.5</v>
      </c>
      <c r="S50" s="3"/>
      <c r="T50" s="3"/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24" t="s">
        <v>4</v>
      </c>
      <c r="J51" s="3">
        <v>1500</v>
      </c>
      <c r="K51" s="3"/>
      <c r="L51" s="3"/>
      <c r="M51" s="3">
        <v>1500</v>
      </c>
      <c r="N51" s="3"/>
      <c r="O51" s="3"/>
      <c r="P51" s="3">
        <v>1500</v>
      </c>
      <c r="Q51" s="3">
        <v>4500</v>
      </c>
      <c r="R51" s="6">
        <f>5.8/500</f>
        <v>1.1599999999999999E-2</v>
      </c>
      <c r="S51" s="3"/>
      <c r="T51" s="3"/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24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/>
      <c r="T52" s="3"/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24" t="s">
        <v>4</v>
      </c>
      <c r="J53" s="3">
        <v>100</v>
      </c>
      <c r="K53" s="3">
        <v>100</v>
      </c>
      <c r="L53" s="3">
        <v>100</v>
      </c>
      <c r="M53" s="3">
        <v>100</v>
      </c>
      <c r="N53" s="3">
        <v>100</v>
      </c>
      <c r="O53" s="3">
        <v>100</v>
      </c>
      <c r="P53" s="3">
        <v>100</v>
      </c>
      <c r="Q53" s="3">
        <v>700</v>
      </c>
      <c r="R53" s="6">
        <v>0.1</v>
      </c>
      <c r="S53" s="3"/>
      <c r="T53" s="3"/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24" t="s">
        <v>4</v>
      </c>
      <c r="J54" s="3">
        <v>6</v>
      </c>
      <c r="K54" s="3"/>
      <c r="L54" s="3">
        <v>6</v>
      </c>
      <c r="M54" s="3"/>
      <c r="N54" s="3">
        <v>2</v>
      </c>
      <c r="O54" s="3"/>
      <c r="P54" s="3"/>
      <c r="Q54" s="3">
        <v>14</v>
      </c>
      <c r="R54" s="7">
        <v>1</v>
      </c>
      <c r="S54" s="3"/>
      <c r="T54" s="3"/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24" t="s">
        <v>4</v>
      </c>
      <c r="J55" s="3"/>
      <c r="K55" s="3"/>
      <c r="L55" s="3"/>
      <c r="M55" s="3"/>
      <c r="N55" s="3"/>
      <c r="O55" s="3"/>
      <c r="P55" s="3"/>
      <c r="Q55" s="3"/>
      <c r="R55" s="6">
        <v>3</v>
      </c>
      <c r="S55" s="3"/>
      <c r="T55" s="3"/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24" t="s">
        <v>4</v>
      </c>
      <c r="J56" s="3">
        <v>3</v>
      </c>
      <c r="K56" s="3"/>
      <c r="L56" s="3"/>
      <c r="M56" s="3"/>
      <c r="N56" s="3"/>
      <c r="O56" s="3"/>
      <c r="P56" s="3"/>
      <c r="Q56" s="3">
        <v>3</v>
      </c>
      <c r="R56" s="6">
        <v>2.5</v>
      </c>
      <c r="S56" s="3"/>
      <c r="T56" s="3"/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24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/>
      <c r="T57" s="3"/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24" t="s">
        <v>4</v>
      </c>
      <c r="J58" s="3">
        <v>3</v>
      </c>
      <c r="K58" s="3"/>
      <c r="L58" s="3"/>
      <c r="M58" s="3"/>
      <c r="N58" s="3"/>
      <c r="O58" s="3"/>
      <c r="P58" s="3"/>
      <c r="Q58" s="3">
        <v>3</v>
      </c>
      <c r="R58" s="6">
        <v>0.7</v>
      </c>
      <c r="S58" s="3"/>
      <c r="T58" s="3"/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24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/>
      <c r="T59" s="3"/>
    </row>
    <row r="60" spans="1:20" ht="16.5" customHeight="1" x14ac:dyDescent="0.25">
      <c r="A60" s="9">
        <v>50</v>
      </c>
      <c r="B60" s="83" t="s">
        <v>271</v>
      </c>
      <c r="C60" s="84"/>
      <c r="D60" s="84"/>
      <c r="E60" s="84"/>
      <c r="F60" s="84"/>
      <c r="G60" s="84"/>
      <c r="H60" s="85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7" t="s">
        <v>241</v>
      </c>
      <c r="C61" s="88"/>
      <c r="D61" s="88"/>
      <c r="E61" s="88"/>
      <c r="F61" s="88"/>
      <c r="G61" s="88"/>
      <c r="H61" s="89"/>
      <c r="I61" s="24" t="s">
        <v>4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/>
    </row>
    <row r="62" spans="1:20" ht="16.5" x14ac:dyDescent="0.25">
      <c r="A62" s="9">
        <v>52</v>
      </c>
      <c r="B62" s="87" t="s">
        <v>266</v>
      </c>
      <c r="C62" s="88"/>
      <c r="D62" s="88"/>
      <c r="E62" s="88"/>
      <c r="F62" s="88"/>
      <c r="G62" s="88"/>
      <c r="H62" s="89"/>
      <c r="I62" s="24" t="s">
        <v>4</v>
      </c>
      <c r="J62" s="3"/>
      <c r="K62" s="3"/>
      <c r="L62" s="3"/>
      <c r="M62" s="3"/>
      <c r="N62" s="3"/>
      <c r="O62" s="3"/>
      <c r="P62" s="3"/>
      <c r="Q62" s="3">
        <v>1</v>
      </c>
      <c r="R62" s="8">
        <v>400</v>
      </c>
      <c r="S62" s="3">
        <f>Q62*R62</f>
        <v>400</v>
      </c>
      <c r="T62" s="3"/>
    </row>
    <row r="63" spans="1:20" ht="16.5" x14ac:dyDescent="0.25">
      <c r="A63" s="9">
        <v>53</v>
      </c>
      <c r="B63" s="86" t="s">
        <v>268</v>
      </c>
      <c r="C63" s="86"/>
      <c r="D63" s="86"/>
      <c r="E63" s="86"/>
      <c r="F63" s="86"/>
      <c r="G63" s="86"/>
      <c r="H63" s="86"/>
      <c r="I63" s="24" t="s">
        <v>4</v>
      </c>
      <c r="J63" s="3"/>
      <c r="K63" s="3"/>
      <c r="L63" s="3"/>
      <c r="M63" s="3"/>
      <c r="N63" s="3"/>
      <c r="O63" s="3"/>
      <c r="P63" s="3"/>
      <c r="Q63" s="3">
        <v>1</v>
      </c>
      <c r="R63" s="8">
        <v>500</v>
      </c>
      <c r="S63" s="3">
        <f t="shared" ref="S63" si="0">Q63*R63</f>
        <v>500</v>
      </c>
      <c r="T63" s="3"/>
    </row>
    <row r="64" spans="1:20" ht="16.5" x14ac:dyDescent="0.25">
      <c r="A64" s="9">
        <v>54</v>
      </c>
      <c r="B64" s="87"/>
      <c r="C64" s="88"/>
      <c r="D64" s="88"/>
      <c r="E64" s="88"/>
      <c r="F64" s="88"/>
      <c r="G64" s="88"/>
      <c r="H64" s="89"/>
      <c r="I64" s="24" t="s">
        <v>4</v>
      </c>
      <c r="J64" s="3"/>
      <c r="K64" s="3"/>
      <c r="L64" s="3"/>
      <c r="M64" s="3"/>
      <c r="N64" s="3"/>
      <c r="O64" s="3"/>
      <c r="P64" s="3"/>
      <c r="Q64" s="3"/>
      <c r="R64" s="8"/>
      <c r="S64" s="3"/>
      <c r="T64" s="3"/>
    </row>
    <row r="65" spans="1:20" ht="16.5" x14ac:dyDescent="0.25">
      <c r="A65" s="9">
        <v>55</v>
      </c>
      <c r="B65" s="87"/>
      <c r="C65" s="88"/>
      <c r="D65" s="88"/>
      <c r="E65" s="88"/>
      <c r="F65" s="88"/>
      <c r="G65" s="88"/>
      <c r="H65" s="89"/>
      <c r="I65" s="24" t="s">
        <v>4</v>
      </c>
      <c r="J65" s="3"/>
      <c r="K65" s="3"/>
      <c r="L65" s="3"/>
      <c r="M65" s="3"/>
      <c r="N65" s="3"/>
      <c r="O65" s="3"/>
      <c r="P65" s="3"/>
      <c r="Q65" s="3"/>
      <c r="R65" s="8"/>
      <c r="S65" s="3"/>
      <c r="T65" s="3"/>
    </row>
    <row r="66" spans="1:20" ht="16.5" customHeight="1" x14ac:dyDescent="0.25">
      <c r="A66" s="9">
        <v>56</v>
      </c>
      <c r="B66" s="83" t="s">
        <v>245</v>
      </c>
      <c r="C66" s="84"/>
      <c r="D66" s="84"/>
      <c r="E66" s="84"/>
      <c r="F66" s="84"/>
      <c r="G66" s="84"/>
      <c r="H66" s="85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7" t="s">
        <v>246</v>
      </c>
      <c r="C67" s="88"/>
      <c r="D67" s="88"/>
      <c r="E67" s="88"/>
      <c r="F67" s="88"/>
      <c r="G67" s="88"/>
      <c r="H67" s="89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7" t="s">
        <v>247</v>
      </c>
      <c r="C68" s="88"/>
      <c r="D68" s="88"/>
      <c r="E68" s="88"/>
      <c r="F68" s="88"/>
      <c r="G68" s="88"/>
      <c r="H68" s="89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7" t="s">
        <v>248</v>
      </c>
      <c r="C69" s="88"/>
      <c r="D69" s="88"/>
      <c r="E69" s="88"/>
      <c r="F69" s="88"/>
      <c r="G69" s="88"/>
      <c r="H69" s="89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7" t="s">
        <v>249</v>
      </c>
      <c r="C70" s="88"/>
      <c r="D70" s="88"/>
      <c r="E70" s="88"/>
      <c r="F70" s="88"/>
      <c r="G70" s="88"/>
      <c r="H70" s="89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7" t="s">
        <v>250</v>
      </c>
      <c r="C71" s="88"/>
      <c r="D71" s="88"/>
      <c r="E71" s="88"/>
      <c r="F71" s="88"/>
      <c r="G71" s="88"/>
      <c r="H71" s="89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7" t="s">
        <v>251</v>
      </c>
      <c r="C72" s="88"/>
      <c r="D72" s="88"/>
      <c r="E72" s="88"/>
      <c r="F72" s="88"/>
      <c r="G72" s="88"/>
      <c r="H72" s="89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7" t="s">
        <v>252</v>
      </c>
      <c r="C73" s="88"/>
      <c r="D73" s="88"/>
      <c r="E73" s="88"/>
      <c r="F73" s="88"/>
      <c r="G73" s="88"/>
      <c r="H73" s="89"/>
      <c r="I73" s="13" t="s">
        <v>4</v>
      </c>
      <c r="J73" s="3"/>
      <c r="K73" s="3"/>
      <c r="L73" s="3"/>
      <c r="M73" s="3"/>
      <c r="N73" s="3"/>
      <c r="O73" s="3"/>
      <c r="P73" s="3"/>
      <c r="Q73" s="3">
        <v>1</v>
      </c>
      <c r="R73" s="24">
        <v>855</v>
      </c>
      <c r="S73" s="3">
        <f>R73*Q73</f>
        <v>855</v>
      </c>
      <c r="T73" s="3"/>
    </row>
    <row r="74" spans="1:20" ht="16.5" x14ac:dyDescent="0.25">
      <c r="A74" s="9">
        <v>64</v>
      </c>
      <c r="B74" s="87" t="s">
        <v>253</v>
      </c>
      <c r="C74" s="88"/>
      <c r="D74" s="88"/>
      <c r="E74" s="88"/>
      <c r="F74" s="88"/>
      <c r="G74" s="88"/>
      <c r="H74" s="89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x14ac:dyDescent="0.25">
      <c r="A75" s="9">
        <v>65</v>
      </c>
      <c r="B75" s="83" t="s">
        <v>254</v>
      </c>
      <c r="C75" s="84"/>
      <c r="D75" s="84"/>
      <c r="E75" s="84"/>
      <c r="F75" s="84"/>
      <c r="G75" s="84"/>
      <c r="H75" s="85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7" t="s">
        <v>255</v>
      </c>
      <c r="C76" s="88"/>
      <c r="D76" s="88"/>
      <c r="E76" s="88"/>
      <c r="F76" s="88"/>
      <c r="G76" s="88"/>
      <c r="H76" s="89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/>
      <c r="T76" s="3"/>
    </row>
    <row r="77" spans="1:20" ht="16.5" x14ac:dyDescent="0.25">
      <c r="A77" s="9">
        <v>67</v>
      </c>
      <c r="B77" s="87" t="s">
        <v>256</v>
      </c>
      <c r="C77" s="88"/>
      <c r="D77" s="88"/>
      <c r="E77" s="88"/>
      <c r="F77" s="88"/>
      <c r="G77" s="88"/>
      <c r="H77" s="89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/>
      <c r="T77" s="3"/>
    </row>
    <row r="78" spans="1:20" ht="16.5" x14ac:dyDescent="0.25">
      <c r="A78" s="9">
        <v>68</v>
      </c>
      <c r="B78" s="87" t="s">
        <v>257</v>
      </c>
      <c r="C78" s="88"/>
      <c r="D78" s="88"/>
      <c r="E78" s="88"/>
      <c r="F78" s="88"/>
      <c r="G78" s="88"/>
      <c r="H78" s="89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/>
      <c r="T78" s="3"/>
    </row>
    <row r="79" spans="1:20" ht="16.5" x14ac:dyDescent="0.25">
      <c r="A79" s="9">
        <v>69</v>
      </c>
      <c r="B79" s="87" t="s">
        <v>31</v>
      </c>
      <c r="C79" s="88"/>
      <c r="D79" s="88"/>
      <c r="E79" s="88"/>
      <c r="F79" s="88"/>
      <c r="G79" s="88"/>
      <c r="H79" s="89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/>
      <c r="T79" s="3"/>
    </row>
    <row r="80" spans="1:20" ht="16.5" x14ac:dyDescent="0.25">
      <c r="A80" s="9">
        <v>70</v>
      </c>
      <c r="B80" s="87" t="s">
        <v>258</v>
      </c>
      <c r="C80" s="88"/>
      <c r="D80" s="88"/>
      <c r="E80" s="88"/>
      <c r="F80" s="88"/>
      <c r="G80" s="88"/>
      <c r="H80" s="89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/>
      <c r="T80" s="3"/>
    </row>
    <row r="81" spans="1:20" ht="16.5" x14ac:dyDescent="0.25">
      <c r="A81" s="9">
        <v>71</v>
      </c>
      <c r="B81" s="87" t="s">
        <v>259</v>
      </c>
      <c r="C81" s="88"/>
      <c r="D81" s="88"/>
      <c r="E81" s="88"/>
      <c r="F81" s="88"/>
      <c r="G81" s="88"/>
      <c r="H81" s="89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/>
      <c r="T81" s="3"/>
    </row>
    <row r="82" spans="1:20" ht="16.5" x14ac:dyDescent="0.25">
      <c r="A82" s="9">
        <v>72</v>
      </c>
      <c r="B82" s="87" t="s">
        <v>260</v>
      </c>
      <c r="C82" s="88"/>
      <c r="D82" s="88"/>
      <c r="E82" s="88"/>
      <c r="F82" s="88"/>
      <c r="G82" s="88"/>
      <c r="H82" s="89"/>
      <c r="I82" s="13" t="s">
        <v>4</v>
      </c>
      <c r="J82" s="3"/>
      <c r="K82" s="3"/>
      <c r="L82" s="3"/>
      <c r="M82" s="3"/>
      <c r="N82" s="3"/>
      <c r="O82" s="3"/>
      <c r="P82" s="3"/>
      <c r="Q82" s="3">
        <v>1</v>
      </c>
      <c r="R82" s="24">
        <v>40</v>
      </c>
      <c r="S82" s="3">
        <f>Q82*R82</f>
        <v>40</v>
      </c>
      <c r="T82" s="3"/>
    </row>
    <row r="83" spans="1:20" ht="16.5" x14ac:dyDescent="0.25">
      <c r="A83" s="9">
        <v>73</v>
      </c>
      <c r="B83" s="87" t="s">
        <v>30</v>
      </c>
      <c r="C83" s="88"/>
      <c r="D83" s="88"/>
      <c r="E83" s="88"/>
      <c r="F83" s="88"/>
      <c r="G83" s="88"/>
      <c r="H83" s="89"/>
      <c r="I83" s="13" t="s">
        <v>4</v>
      </c>
      <c r="J83" s="3"/>
      <c r="K83" s="3"/>
      <c r="L83" s="3"/>
      <c r="M83" s="3"/>
      <c r="N83" s="3"/>
      <c r="O83" s="3"/>
      <c r="P83" s="3"/>
      <c r="Q83" s="3"/>
      <c r="R83" s="24">
        <v>1.5</v>
      </c>
      <c r="S83" s="3"/>
      <c r="T83" s="3"/>
    </row>
    <row r="84" spans="1:20" ht="16.5" x14ac:dyDescent="0.25">
      <c r="A84" s="9">
        <v>74</v>
      </c>
      <c r="B84" s="87" t="s">
        <v>261</v>
      </c>
      <c r="C84" s="88"/>
      <c r="D84" s="88"/>
      <c r="E84" s="88"/>
      <c r="F84" s="88"/>
      <c r="G84" s="88"/>
      <c r="H84" s="89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/>
      <c r="T84" s="3"/>
    </row>
    <row r="85" spans="1:20" ht="16.5" x14ac:dyDescent="0.25">
      <c r="A85" s="9">
        <v>75</v>
      </c>
      <c r="B85" s="102" t="s">
        <v>262</v>
      </c>
      <c r="C85" s="103"/>
      <c r="D85" s="103"/>
      <c r="E85" s="103"/>
      <c r="F85" s="103"/>
      <c r="G85" s="103"/>
      <c r="H85" s="104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/>
      <c r="T85" s="3"/>
    </row>
    <row r="86" spans="1:20" ht="16.5" x14ac:dyDescent="0.25">
      <c r="A86" s="9">
        <v>76</v>
      </c>
      <c r="B86" s="87" t="s">
        <v>263</v>
      </c>
      <c r="C86" s="88"/>
      <c r="D86" s="88"/>
      <c r="E86" s="88"/>
      <c r="F86" s="88"/>
      <c r="G86" s="88"/>
      <c r="H86" s="89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/>
      <c r="T86" s="3"/>
    </row>
    <row r="87" spans="1:20" ht="16.5" x14ac:dyDescent="0.25">
      <c r="A87" s="9">
        <v>77</v>
      </c>
      <c r="B87" s="87" t="s">
        <v>264</v>
      </c>
      <c r="C87" s="88"/>
      <c r="D87" s="88"/>
      <c r="E87" s="88"/>
      <c r="F87" s="88"/>
      <c r="G87" s="88"/>
      <c r="H87" s="89"/>
      <c r="I87" s="13" t="s">
        <v>4</v>
      </c>
      <c r="J87" s="3"/>
      <c r="K87" s="3"/>
      <c r="L87" s="3"/>
      <c r="M87" s="3"/>
      <c r="N87" s="3"/>
      <c r="O87" s="3"/>
      <c r="P87" s="3"/>
      <c r="Q87" s="3"/>
      <c r="R87" s="24">
        <v>20</v>
      </c>
      <c r="S87" s="3"/>
      <c r="T87" s="3"/>
    </row>
    <row r="88" spans="1:20" ht="16.5" x14ac:dyDescent="0.25">
      <c r="A88" s="9">
        <v>78</v>
      </c>
      <c r="B88" s="87" t="s">
        <v>265</v>
      </c>
      <c r="C88" s="88"/>
      <c r="D88" s="88"/>
      <c r="E88" s="88"/>
      <c r="F88" s="88"/>
      <c r="G88" s="88"/>
      <c r="H88" s="89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>Q88*R88</f>
        <v>30</v>
      </c>
      <c r="T88" s="3"/>
    </row>
  </sheetData>
  <mergeCells count="122">
    <mergeCell ref="A1:T1"/>
    <mergeCell ref="Q2:T2"/>
    <mergeCell ref="R9:R10"/>
    <mergeCell ref="S9:S10"/>
    <mergeCell ref="Q3:T8"/>
    <mergeCell ref="A2:C2"/>
    <mergeCell ref="D2:E2"/>
    <mergeCell ref="F2:G2"/>
    <mergeCell ref="I2:J2"/>
    <mergeCell ref="K2:L2"/>
    <mergeCell ref="M2:N2"/>
    <mergeCell ref="O2:P2"/>
    <mergeCell ref="A9:A10"/>
    <mergeCell ref="B9:H10"/>
    <mergeCell ref="I9:I10"/>
    <mergeCell ref="J9:Q9"/>
    <mergeCell ref="F6:G6"/>
    <mergeCell ref="I6:J6"/>
    <mergeCell ref="K6:L6"/>
    <mergeCell ref="D7:E7"/>
    <mergeCell ref="F7:G7"/>
    <mergeCell ref="I7:J7"/>
    <mergeCell ref="K7:L7"/>
    <mergeCell ref="M3:N8"/>
    <mergeCell ref="O3:P8"/>
    <mergeCell ref="D4:E4"/>
    <mergeCell ref="F4:G4"/>
    <mergeCell ref="I4:J4"/>
    <mergeCell ref="K4:L4"/>
    <mergeCell ref="D5:E5"/>
    <mergeCell ref="F5:G5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B17:H17"/>
    <mergeCell ref="B18:H18"/>
    <mergeCell ref="B19:H19"/>
    <mergeCell ref="B11:H11"/>
    <mergeCell ref="B12:H12"/>
    <mergeCell ref="B13:H13"/>
    <mergeCell ref="B14:H14"/>
    <mergeCell ref="B15:H15"/>
    <mergeCell ref="B16:H16"/>
    <mergeCell ref="B26:H26"/>
    <mergeCell ref="B27:H27"/>
    <mergeCell ref="B28:H28"/>
    <mergeCell ref="B29:H29"/>
    <mergeCell ref="B30:H30"/>
    <mergeCell ref="B31:H31"/>
    <mergeCell ref="B20:H20"/>
    <mergeCell ref="B21:H21"/>
    <mergeCell ref="B22:H22"/>
    <mergeCell ref="B23:H23"/>
    <mergeCell ref="B24:H24"/>
    <mergeCell ref="B25:H25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T9:T10"/>
    <mergeCell ref="B60:H60"/>
    <mergeCell ref="B61:H61"/>
    <mergeCell ref="B62:H62"/>
    <mergeCell ref="B63:H63"/>
    <mergeCell ref="B64:H64"/>
    <mergeCell ref="B65:H65"/>
    <mergeCell ref="B66:H66"/>
    <mergeCell ref="B67:H67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86:H86"/>
    <mergeCell ref="B87:H87"/>
    <mergeCell ref="B88:H88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A37" zoomScale="80" zoomScaleNormal="80" workbookViewId="0">
      <selection activeCell="S63" sqref="S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.570312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49.5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80</v>
      </c>
      <c r="E3" s="91"/>
      <c r="F3" s="91" t="s">
        <v>81</v>
      </c>
      <c r="G3" s="91"/>
      <c r="H3" s="15">
        <v>780</v>
      </c>
      <c r="I3" s="90" t="s">
        <v>82</v>
      </c>
      <c r="J3" s="90"/>
      <c r="K3" s="90" t="s">
        <v>83</v>
      </c>
      <c r="L3" s="90"/>
      <c r="M3" s="97" t="s">
        <v>84</v>
      </c>
      <c r="N3" s="97"/>
      <c r="O3" s="91" t="s">
        <v>81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85</v>
      </c>
      <c r="G4" s="91"/>
      <c r="H4" s="15">
        <v>269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86</v>
      </c>
      <c r="G5" s="91"/>
      <c r="H5" s="15">
        <v>345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69.7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31">
        <f>SUM(T12:T16)</f>
        <v>126.66666666666667</v>
      </c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10</v>
      </c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>
        <f t="shared" ref="T13:T16" si="0">S13/3</f>
        <v>0</v>
      </c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>
        <v>150</v>
      </c>
      <c r="K14" s="3">
        <v>100</v>
      </c>
      <c r="L14" s="3">
        <v>100</v>
      </c>
      <c r="M14" s="3"/>
      <c r="N14" s="3"/>
      <c r="O14" s="3"/>
      <c r="P14" s="3"/>
      <c r="Q14" s="3">
        <v>350</v>
      </c>
      <c r="R14" s="3"/>
      <c r="S14" s="3">
        <f>Q14</f>
        <v>350</v>
      </c>
      <c r="T14" s="30">
        <f t="shared" si="0"/>
        <v>116.66666666666667</v>
      </c>
    </row>
    <row r="15" spans="1:20" ht="16.5" x14ac:dyDescent="0.25">
      <c r="A15" s="9">
        <v>5</v>
      </c>
      <c r="B15" s="86" t="s">
        <v>87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>
        <f t="shared" si="0"/>
        <v>0</v>
      </c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>
        <f t="shared" si="0"/>
        <v>0</v>
      </c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>
        <f>0</f>
        <v>0</v>
      </c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20</v>
      </c>
      <c r="K19" s="3">
        <v>15</v>
      </c>
      <c r="L19" s="3">
        <v>20</v>
      </c>
      <c r="M19" s="3">
        <v>10</v>
      </c>
      <c r="N19" s="3">
        <v>20</v>
      </c>
      <c r="O19" s="3">
        <v>10</v>
      </c>
      <c r="P19" s="3">
        <v>15</v>
      </c>
      <c r="Q19" s="3">
        <f>SUM(J19:P19)</f>
        <v>110</v>
      </c>
      <c r="R19" s="3"/>
      <c r="S19" s="3">
        <f>Q19</f>
        <v>110</v>
      </c>
      <c r="T19" s="30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>
        <f>SUM(T22:T40)</f>
        <v>102</v>
      </c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/>
      <c r="K22" s="3"/>
      <c r="L22" s="3"/>
      <c r="M22" s="3"/>
      <c r="N22" s="3"/>
      <c r="O22" s="3"/>
      <c r="P22" s="3"/>
      <c r="Q22" s="3"/>
      <c r="R22" s="6">
        <v>7</v>
      </c>
      <c r="S22" s="3">
        <f>Q22*R22</f>
        <v>0</v>
      </c>
      <c r="T22" s="3">
        <f>S22</f>
        <v>0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1">Q23*R23</f>
        <v>5</v>
      </c>
      <c r="T23" s="3">
        <f t="shared" ref="T23:T40" si="2">S23</f>
        <v>5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/>
      <c r="K24" s="3"/>
      <c r="L24" s="3"/>
      <c r="M24" s="3"/>
      <c r="N24" s="3"/>
      <c r="O24" s="3"/>
      <c r="P24" s="3"/>
      <c r="Q24" s="3"/>
      <c r="R24" s="6">
        <v>0.6</v>
      </c>
      <c r="S24" s="3">
        <f t="shared" si="1"/>
        <v>0</v>
      </c>
      <c r="T24" s="3">
        <f t="shared" si="2"/>
        <v>0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>
        <v>2</v>
      </c>
      <c r="K25" s="3"/>
      <c r="L25" s="3"/>
      <c r="M25" s="3"/>
      <c r="N25" s="3"/>
      <c r="O25" s="3"/>
      <c r="P25" s="3"/>
      <c r="Q25" s="3">
        <v>2</v>
      </c>
      <c r="R25" s="6">
        <v>8</v>
      </c>
      <c r="S25" s="3">
        <f t="shared" si="1"/>
        <v>16</v>
      </c>
      <c r="T25" s="3">
        <f t="shared" si="2"/>
        <v>16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/>
      <c r="K26" s="3"/>
      <c r="L26" s="3"/>
      <c r="M26" s="3"/>
      <c r="N26" s="3"/>
      <c r="O26" s="3"/>
      <c r="P26" s="3"/>
      <c r="Q26" s="3"/>
      <c r="R26" s="6">
        <v>0.7</v>
      </c>
      <c r="S26" s="3">
        <f t="shared" si="1"/>
        <v>0</v>
      </c>
      <c r="T26" s="3">
        <f t="shared" si="2"/>
        <v>0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>
        <f t="shared" si="1"/>
        <v>0</v>
      </c>
      <c r="T27" s="3">
        <f t="shared" si="2"/>
        <v>0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1"/>
        <v>0</v>
      </c>
      <c r="T28" s="3">
        <f t="shared" si="2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>
        <f t="shared" si="1"/>
        <v>0</v>
      </c>
      <c r="T29" s="3">
        <f t="shared" si="2"/>
        <v>0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>
        <v>1</v>
      </c>
      <c r="K30" s="3"/>
      <c r="L30" s="3"/>
      <c r="M30" s="3"/>
      <c r="N30" s="3"/>
      <c r="O30" s="3"/>
      <c r="P30" s="3"/>
      <c r="Q30" s="3">
        <v>1</v>
      </c>
      <c r="R30" s="6">
        <v>15</v>
      </c>
      <c r="S30" s="3">
        <f t="shared" si="1"/>
        <v>15</v>
      </c>
      <c r="T30" s="3">
        <f t="shared" si="2"/>
        <v>15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/>
      <c r="M31" s="3"/>
      <c r="N31" s="3"/>
      <c r="O31" s="3"/>
      <c r="P31" s="3"/>
      <c r="Q31" s="3">
        <v>1</v>
      </c>
      <c r="R31" s="6">
        <v>1</v>
      </c>
      <c r="S31" s="3">
        <f t="shared" si="1"/>
        <v>1</v>
      </c>
      <c r="T31" s="3">
        <f t="shared" si="2"/>
        <v>1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>
        <v>2</v>
      </c>
      <c r="K32" s="3"/>
      <c r="L32" s="3"/>
      <c r="M32" s="3"/>
      <c r="N32" s="3">
        <v>2</v>
      </c>
      <c r="O32" s="3"/>
      <c r="P32" s="3"/>
      <c r="Q32" s="3">
        <v>4</v>
      </c>
      <c r="R32" s="7">
        <v>10</v>
      </c>
      <c r="S32" s="3">
        <f t="shared" si="1"/>
        <v>40</v>
      </c>
      <c r="T32" s="3">
        <f t="shared" si="2"/>
        <v>40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1"/>
        <v>0</v>
      </c>
      <c r="T33" s="3">
        <f t="shared" si="2"/>
        <v>0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1"/>
        <v>0</v>
      </c>
      <c r="T34" s="3">
        <f t="shared" si="2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>
        <v>1</v>
      </c>
      <c r="K35" s="3"/>
      <c r="L35" s="3"/>
      <c r="M35" s="3"/>
      <c r="N35" s="3"/>
      <c r="O35" s="3"/>
      <c r="P35" s="3"/>
      <c r="Q35" s="3">
        <v>1</v>
      </c>
      <c r="R35" s="7">
        <v>25</v>
      </c>
      <c r="S35" s="3">
        <f t="shared" si="1"/>
        <v>25</v>
      </c>
      <c r="T35" s="3">
        <f t="shared" si="2"/>
        <v>25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>
        <f t="shared" si="1"/>
        <v>0</v>
      </c>
      <c r="T36" s="3">
        <f t="shared" si="2"/>
        <v>0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1"/>
        <v>0</v>
      </c>
      <c r="T37" s="3">
        <f t="shared" si="2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>
        <f t="shared" si="1"/>
        <v>0</v>
      </c>
      <c r="T38" s="3">
        <f t="shared" si="2"/>
        <v>0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>
        <v>1</v>
      </c>
      <c r="K39" s="3"/>
      <c r="L39" s="3"/>
      <c r="M39" s="3"/>
      <c r="N39" s="3"/>
      <c r="O39" s="3"/>
      <c r="P39" s="3"/>
      <c r="Q39" s="3">
        <v>1</v>
      </c>
      <c r="R39" s="7"/>
      <c r="S39" s="3">
        <f t="shared" si="1"/>
        <v>0</v>
      </c>
      <c r="T39" s="3">
        <f t="shared" si="2"/>
        <v>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1"/>
        <v>0</v>
      </c>
      <c r="T40" s="3">
        <f t="shared" si="2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25"/>
      <c r="S41" s="19"/>
      <c r="T41" s="31">
        <f>SUM(T42:T59)</f>
        <v>5.4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7</v>
      </c>
      <c r="R42" s="6">
        <v>0.1</v>
      </c>
      <c r="S42" s="3">
        <f>Q42*R42</f>
        <v>0.70000000000000007</v>
      </c>
      <c r="T42" s="3">
        <f>S42/7</f>
        <v>0.1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>
        <v>2</v>
      </c>
      <c r="K43" s="3"/>
      <c r="L43" s="3"/>
      <c r="M43" s="3"/>
      <c r="N43" s="3">
        <v>2</v>
      </c>
      <c r="O43" s="3"/>
      <c r="P43" s="3"/>
      <c r="Q43" s="3">
        <v>4</v>
      </c>
      <c r="R43" s="6">
        <v>1.9</v>
      </c>
      <c r="S43" s="3">
        <f t="shared" ref="S43:S59" si="3">Q43*R43</f>
        <v>7.6</v>
      </c>
      <c r="T43" s="3">
        <f t="shared" ref="T43:T59" si="4">S43/7</f>
        <v>1.0857142857142856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/>
      <c r="K44" s="3"/>
      <c r="L44" s="3"/>
      <c r="M44" s="3"/>
      <c r="N44" s="3"/>
      <c r="O44" s="3"/>
      <c r="P44" s="3"/>
      <c r="Q44" s="3"/>
      <c r="R44" s="6">
        <v>6</v>
      </c>
      <c r="S44" s="3">
        <f t="shared" si="3"/>
        <v>0</v>
      </c>
      <c r="T44" s="3">
        <f t="shared" si="4"/>
        <v>0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3"/>
        <v>0</v>
      </c>
      <c r="T45" s="3">
        <f t="shared" si="4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1</v>
      </c>
      <c r="K46" s="3"/>
      <c r="L46" s="3"/>
      <c r="M46" s="3"/>
      <c r="N46" s="3">
        <v>1</v>
      </c>
      <c r="O46" s="3"/>
      <c r="P46" s="3"/>
      <c r="Q46" s="3">
        <v>2</v>
      </c>
      <c r="R46" s="6">
        <v>2</v>
      </c>
      <c r="S46" s="3">
        <f t="shared" si="3"/>
        <v>4</v>
      </c>
      <c r="T46" s="3">
        <f t="shared" si="4"/>
        <v>0.5714285714285714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>
        <f t="shared" si="3"/>
        <v>0</v>
      </c>
      <c r="T47" s="3">
        <f t="shared" si="4"/>
        <v>0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3"/>
        <v>0</v>
      </c>
      <c r="T48" s="3">
        <f t="shared" si="4"/>
        <v>0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>
        <f t="shared" si="3"/>
        <v>0</v>
      </c>
      <c r="T49" s="3">
        <f t="shared" si="4"/>
        <v>0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/>
      <c r="K50" s="3"/>
      <c r="L50" s="3"/>
      <c r="M50" s="3"/>
      <c r="N50" s="3"/>
      <c r="O50" s="3"/>
      <c r="P50" s="3"/>
      <c r="Q50" s="3"/>
      <c r="R50" s="6">
        <v>1.5</v>
      </c>
      <c r="S50" s="3">
        <f t="shared" si="3"/>
        <v>0</v>
      </c>
      <c r="T50" s="3">
        <f t="shared" si="4"/>
        <v>0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/>
      <c r="K51" s="3"/>
      <c r="L51" s="3"/>
      <c r="M51" s="3"/>
      <c r="N51" s="3"/>
      <c r="O51" s="3"/>
      <c r="P51" s="3"/>
      <c r="Q51" s="3"/>
      <c r="R51" s="6">
        <f>5.8/500</f>
        <v>1.1599999999999999E-2</v>
      </c>
      <c r="S51" s="3">
        <f t="shared" si="3"/>
        <v>0</v>
      </c>
      <c r="T51" s="3">
        <f t="shared" si="4"/>
        <v>0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3"/>
        <v>0</v>
      </c>
      <c r="T52" s="3">
        <f t="shared" si="4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25</v>
      </c>
      <c r="K53" s="3">
        <v>25</v>
      </c>
      <c r="L53" s="3">
        <v>25</v>
      </c>
      <c r="M53" s="3">
        <v>25</v>
      </c>
      <c r="N53" s="3">
        <v>25</v>
      </c>
      <c r="O53" s="3">
        <v>25</v>
      </c>
      <c r="P53" s="3">
        <v>25</v>
      </c>
      <c r="Q53" s="3">
        <f>SUM(J53:P53)</f>
        <v>175</v>
      </c>
      <c r="R53" s="6">
        <v>0.1</v>
      </c>
      <c r="S53" s="3">
        <f t="shared" si="3"/>
        <v>17.5</v>
      </c>
      <c r="T53" s="3">
        <f t="shared" si="4"/>
        <v>2.5</v>
      </c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3">
        <v>2</v>
      </c>
      <c r="K54" s="3"/>
      <c r="L54" s="3">
        <v>2</v>
      </c>
      <c r="M54" s="3"/>
      <c r="N54" s="3">
        <v>2</v>
      </c>
      <c r="O54" s="3"/>
      <c r="P54" s="3">
        <v>2</v>
      </c>
      <c r="Q54" s="3">
        <v>8</v>
      </c>
      <c r="R54" s="7">
        <v>1</v>
      </c>
      <c r="S54" s="3">
        <f t="shared" si="3"/>
        <v>8</v>
      </c>
      <c r="T54" s="3">
        <f t="shared" si="4"/>
        <v>1.1428571428571428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/>
      <c r="K55" s="3"/>
      <c r="L55" s="3"/>
      <c r="M55" s="3"/>
      <c r="N55" s="3"/>
      <c r="O55" s="3"/>
      <c r="P55" s="3"/>
      <c r="Q55" s="3"/>
      <c r="R55" s="6">
        <v>3</v>
      </c>
      <c r="S55" s="3">
        <f t="shared" si="3"/>
        <v>0</v>
      </c>
      <c r="T55" s="3">
        <f t="shared" si="4"/>
        <v>0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3"/>
        <v>0</v>
      </c>
      <c r="T56" s="3">
        <f t="shared" si="4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3"/>
        <v>0</v>
      </c>
      <c r="T57" s="3">
        <f t="shared" si="4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3"/>
        <v>0</v>
      </c>
      <c r="T58" s="3">
        <f t="shared" si="4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3"/>
        <v>0</v>
      </c>
      <c r="T59" s="3">
        <f t="shared" si="4"/>
        <v>0</v>
      </c>
    </row>
    <row r="60" spans="1:20" ht="16.5" x14ac:dyDescent="0.25">
      <c r="A60" s="9">
        <v>50</v>
      </c>
      <c r="B60" s="98" t="s">
        <v>271</v>
      </c>
      <c r="C60" s="98"/>
      <c r="D60" s="98"/>
      <c r="E60" s="98"/>
      <c r="F60" s="98"/>
      <c r="G60" s="98"/>
      <c r="H60" s="98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>
        <f>SUM(T61:T65)</f>
        <v>651</v>
      </c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22" t="s">
        <v>267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22" t="s">
        <v>267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>
        <f t="shared" ref="T62:T63" si="5">S62</f>
        <v>500</v>
      </c>
    </row>
    <row r="63" spans="1:20" ht="16.5" x14ac:dyDescent="0.25">
      <c r="A63" s="9">
        <v>53</v>
      </c>
      <c r="B63" s="86" t="s">
        <v>274</v>
      </c>
      <c r="C63" s="86"/>
      <c r="D63" s="86"/>
      <c r="E63" s="86"/>
      <c r="F63" s="86"/>
      <c r="G63" s="86"/>
      <c r="H63" s="86"/>
      <c r="I63" s="22" t="s">
        <v>267</v>
      </c>
      <c r="J63" s="3"/>
      <c r="K63" s="3"/>
      <c r="L63" s="3"/>
      <c r="M63" s="3"/>
      <c r="N63" s="3"/>
      <c r="O63" s="3"/>
      <c r="P63" s="3"/>
      <c r="Q63" s="3">
        <v>2</v>
      </c>
      <c r="R63" s="8">
        <v>50</v>
      </c>
      <c r="S63" s="3">
        <f>Q63*R63</f>
        <v>100</v>
      </c>
      <c r="T63" s="3">
        <f t="shared" si="5"/>
        <v>100</v>
      </c>
    </row>
    <row r="64" spans="1:20" ht="16.5" x14ac:dyDescent="0.25">
      <c r="A64" s="9">
        <v>54</v>
      </c>
      <c r="B64" s="86"/>
      <c r="C64" s="86"/>
      <c r="D64" s="86"/>
      <c r="E64" s="86"/>
      <c r="F64" s="86"/>
      <c r="G64" s="86"/>
      <c r="H64" s="86"/>
      <c r="I64" s="22" t="s">
        <v>267</v>
      </c>
      <c r="J64" s="3"/>
      <c r="K64" s="3"/>
      <c r="L64" s="3"/>
      <c r="M64" s="3"/>
      <c r="N64" s="3"/>
      <c r="O64" s="3"/>
      <c r="P64" s="3"/>
      <c r="Q64" s="3"/>
      <c r="R64" s="8"/>
      <c r="S64" s="3">
        <f>Q64*R64</f>
        <v>0</v>
      </c>
      <c r="T64" s="3"/>
    </row>
    <row r="65" spans="1:20" ht="16.5" x14ac:dyDescent="0.25">
      <c r="A65" s="9">
        <v>55</v>
      </c>
      <c r="B65" s="86"/>
      <c r="C65" s="86"/>
      <c r="D65" s="86"/>
      <c r="E65" s="86"/>
      <c r="F65" s="86"/>
      <c r="G65" s="86"/>
      <c r="H65" s="86"/>
      <c r="I65" s="22" t="s">
        <v>267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25">
      <c r="R66" s="1" t="s">
        <v>289</v>
      </c>
      <c r="T66" s="32">
        <f>T11+T17+T21+T41</f>
        <v>234.06666666666669</v>
      </c>
    </row>
    <row r="67" spans="1:20" x14ac:dyDescent="0.25">
      <c r="R67" s="1" t="s">
        <v>290</v>
      </c>
      <c r="T67" s="1">
        <f>T60</f>
        <v>651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A10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2.4257812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88</v>
      </c>
      <c r="E3" s="91"/>
      <c r="F3" s="91" t="s">
        <v>89</v>
      </c>
      <c r="G3" s="91"/>
      <c r="H3" s="15">
        <v>1180</v>
      </c>
      <c r="I3" s="90" t="s">
        <v>90</v>
      </c>
      <c r="J3" s="90"/>
      <c r="K3" s="90" t="s">
        <v>91</v>
      </c>
      <c r="L3" s="90"/>
      <c r="M3" s="97" t="s">
        <v>92</v>
      </c>
      <c r="N3" s="97"/>
      <c r="O3" s="91" t="s">
        <v>89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93</v>
      </c>
      <c r="G4" s="91"/>
      <c r="H4" s="15">
        <v>507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94</v>
      </c>
      <c r="G5" s="91"/>
      <c r="H5" s="15">
        <v>560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3.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31">
        <f>T12</f>
        <v>50</v>
      </c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>
        <v>56</v>
      </c>
      <c r="K12" s="3">
        <v>35</v>
      </c>
      <c r="L12" s="3">
        <v>31</v>
      </c>
      <c r="M12" s="3">
        <v>23</v>
      </c>
      <c r="N12" s="3">
        <v>32</v>
      </c>
      <c r="O12" s="3">
        <v>4</v>
      </c>
      <c r="P12" s="3"/>
      <c r="Q12" s="3">
        <f>SUM(J12:P12)</f>
        <v>181</v>
      </c>
      <c r="R12" s="3"/>
      <c r="S12" s="3">
        <f>Q12</f>
        <v>181</v>
      </c>
      <c r="T12" s="30">
        <v>50</v>
      </c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>
        <f t="shared" ref="T13:T16" si="0">S13/6</f>
        <v>0</v>
      </c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>
        <f t="shared" si="0"/>
        <v>0</v>
      </c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>
        <f t="shared" si="0"/>
        <v>0</v>
      </c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>
        <f t="shared" si="0"/>
        <v>0</v>
      </c>
    </row>
    <row r="17" spans="1:20" ht="16.5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>
        <f>T19</f>
        <v>15</v>
      </c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15</v>
      </c>
      <c r="K19" s="3">
        <v>15</v>
      </c>
      <c r="L19" s="3">
        <v>15</v>
      </c>
      <c r="M19" s="3">
        <v>15</v>
      </c>
      <c r="N19" s="3">
        <v>15</v>
      </c>
      <c r="O19" s="3">
        <v>15</v>
      </c>
      <c r="P19" s="3">
        <v>15</v>
      </c>
      <c r="Q19" s="3">
        <f>SUM(J19:P19)</f>
        <v>105</v>
      </c>
      <c r="R19" s="3"/>
      <c r="S19" s="3">
        <f>Q19</f>
        <v>105</v>
      </c>
      <c r="T19" s="3">
        <f>S19/7</f>
        <v>15</v>
      </c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31">
        <f>SUM(T22:T40)</f>
        <v>33.071428571428569</v>
      </c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/>
      <c r="K22" s="3"/>
      <c r="L22" s="3"/>
      <c r="M22" s="3"/>
      <c r="N22" s="3"/>
      <c r="O22" s="3"/>
      <c r="P22" s="3"/>
      <c r="Q22" s="3"/>
      <c r="R22" s="6">
        <v>7</v>
      </c>
      <c r="S22" s="3">
        <f>Q22*R22</f>
        <v>0</v>
      </c>
      <c r="T22" s="3">
        <f>S22/7</f>
        <v>0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>
        <v>1</v>
      </c>
      <c r="N23" s="3"/>
      <c r="O23" s="3"/>
      <c r="P23" s="3"/>
      <c r="Q23" s="3">
        <v>2</v>
      </c>
      <c r="R23" s="6">
        <v>5</v>
      </c>
      <c r="S23" s="3">
        <f t="shared" ref="S23:S40" si="1">Q23*R23</f>
        <v>10</v>
      </c>
      <c r="T23" s="3">
        <f t="shared" ref="T23:T40" si="2">S23/7</f>
        <v>1.4285714285714286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/>
      <c r="K24" s="3"/>
      <c r="L24" s="3"/>
      <c r="M24" s="3"/>
      <c r="N24" s="3"/>
      <c r="O24" s="3"/>
      <c r="P24" s="3"/>
      <c r="Q24" s="3"/>
      <c r="R24" s="6">
        <v>0.6</v>
      </c>
      <c r="S24" s="3">
        <f t="shared" si="1"/>
        <v>0</v>
      </c>
      <c r="T24" s="3">
        <f t="shared" si="2"/>
        <v>0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>
        <f t="shared" si="1"/>
        <v>8</v>
      </c>
      <c r="T25" s="3">
        <f t="shared" si="2"/>
        <v>1.1428571428571428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/>
      <c r="K26" s="3"/>
      <c r="L26" s="3"/>
      <c r="M26" s="3"/>
      <c r="N26" s="3"/>
      <c r="O26" s="3"/>
      <c r="P26" s="3"/>
      <c r="Q26" s="3"/>
      <c r="R26" s="6">
        <v>0.7</v>
      </c>
      <c r="S26" s="3">
        <f t="shared" si="1"/>
        <v>0</v>
      </c>
      <c r="T26" s="3">
        <f t="shared" si="2"/>
        <v>0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>
        <f t="shared" si="1"/>
        <v>0</v>
      </c>
      <c r="T27" s="3">
        <f t="shared" si="2"/>
        <v>0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1"/>
        <v>0</v>
      </c>
      <c r="T28" s="3">
        <f t="shared" si="2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>
        <v>1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7</v>
      </c>
      <c r="R29" s="6">
        <v>1.5</v>
      </c>
      <c r="S29" s="3">
        <f t="shared" si="1"/>
        <v>10.5</v>
      </c>
      <c r="T29" s="3">
        <f t="shared" si="2"/>
        <v>1.5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1"/>
        <v>0</v>
      </c>
      <c r="T30" s="3">
        <f t="shared" si="2"/>
        <v>0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>
        <v>1</v>
      </c>
      <c r="M31" s="3"/>
      <c r="N31" s="3">
        <v>1</v>
      </c>
      <c r="O31" s="3"/>
      <c r="P31" s="3">
        <v>1</v>
      </c>
      <c r="Q31" s="3">
        <v>3</v>
      </c>
      <c r="R31" s="6">
        <v>1</v>
      </c>
      <c r="S31" s="3">
        <f t="shared" si="1"/>
        <v>3</v>
      </c>
      <c r="T31" s="3">
        <f t="shared" si="2"/>
        <v>0.42857142857142855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>
        <v>5</v>
      </c>
      <c r="K32" s="3"/>
      <c r="L32" s="3"/>
      <c r="M32" s="3"/>
      <c r="N32" s="3"/>
      <c r="O32" s="3"/>
      <c r="P32" s="3"/>
      <c r="Q32" s="3">
        <v>5</v>
      </c>
      <c r="R32" s="7">
        <v>40</v>
      </c>
      <c r="S32" s="3">
        <f t="shared" si="1"/>
        <v>200</v>
      </c>
      <c r="T32" s="3">
        <f t="shared" si="2"/>
        <v>28.571428571428573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1"/>
        <v>0</v>
      </c>
      <c r="T33" s="3">
        <f t="shared" si="2"/>
        <v>0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1"/>
        <v>0</v>
      </c>
      <c r="T34" s="3">
        <f t="shared" si="2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>
        <f t="shared" si="1"/>
        <v>0</v>
      </c>
      <c r="T35" s="3">
        <f t="shared" si="2"/>
        <v>0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>
        <f t="shared" si="1"/>
        <v>0</v>
      </c>
      <c r="T36" s="3">
        <f t="shared" si="2"/>
        <v>0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1"/>
        <v>0</v>
      </c>
      <c r="T37" s="3">
        <f t="shared" si="2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>
        <f t="shared" si="1"/>
        <v>0</v>
      </c>
      <c r="T38" s="3">
        <f t="shared" si="2"/>
        <v>0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>
        <f t="shared" si="1"/>
        <v>0</v>
      </c>
      <c r="T39" s="3">
        <f t="shared" si="2"/>
        <v>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1"/>
        <v>0</v>
      </c>
      <c r="T40" s="3">
        <f t="shared" si="2"/>
        <v>0</v>
      </c>
    </row>
    <row r="41" spans="1:20" ht="16.5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25"/>
      <c r="S41" s="19"/>
      <c r="T41" s="31">
        <f>SUM(T42:T59)</f>
        <v>9.1857142857142868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>
        <v>10</v>
      </c>
      <c r="K42" s="3">
        <v>10</v>
      </c>
      <c r="L42" s="3">
        <v>10</v>
      </c>
      <c r="M42" s="3">
        <v>10</v>
      </c>
      <c r="N42" s="3">
        <v>10</v>
      </c>
      <c r="O42" s="3">
        <v>10</v>
      </c>
      <c r="P42" s="3">
        <v>10</v>
      </c>
      <c r="Q42" s="3">
        <v>70</v>
      </c>
      <c r="R42" s="6">
        <v>0.1</v>
      </c>
      <c r="S42" s="3">
        <f>Q42*R42</f>
        <v>7</v>
      </c>
      <c r="T42" s="3">
        <f>S42/7</f>
        <v>1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>
        <f t="shared" ref="S43:S59" si="3">Q43*R43</f>
        <v>0</v>
      </c>
      <c r="T43" s="3">
        <f t="shared" ref="T43:T59" si="4">S43/7</f>
        <v>0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>
        <f t="shared" si="3"/>
        <v>6</v>
      </c>
      <c r="T44" s="3">
        <f t="shared" si="4"/>
        <v>0.8571428571428571</v>
      </c>
    </row>
    <row r="45" spans="1:20" ht="16.5" x14ac:dyDescent="0.25">
      <c r="A45" s="9">
        <v>35</v>
      </c>
      <c r="B45" s="86" t="s">
        <v>96</v>
      </c>
      <c r="C45" s="86"/>
      <c r="D45" s="86"/>
      <c r="E45" s="86"/>
      <c r="F45" s="86"/>
      <c r="G45" s="86"/>
      <c r="H45" s="86"/>
      <c r="I45" s="13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3"/>
        <v>0</v>
      </c>
      <c r="T45" s="3">
        <f t="shared" si="4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2</v>
      </c>
      <c r="K46" s="3"/>
      <c r="L46" s="3"/>
      <c r="M46" s="3"/>
      <c r="N46" s="3"/>
      <c r="O46" s="3"/>
      <c r="P46" s="3"/>
      <c r="Q46" s="3">
        <v>2</v>
      </c>
      <c r="R46" s="6">
        <v>2</v>
      </c>
      <c r="S46" s="3">
        <f t="shared" si="3"/>
        <v>4</v>
      </c>
      <c r="T46" s="3">
        <f t="shared" si="4"/>
        <v>0.5714285714285714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>
        <f t="shared" si="3"/>
        <v>0</v>
      </c>
      <c r="T47" s="3">
        <f t="shared" si="4"/>
        <v>0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3"/>
        <v>0</v>
      </c>
      <c r="T48" s="3">
        <f t="shared" si="4"/>
        <v>0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>
        <f t="shared" si="3"/>
        <v>0</v>
      </c>
      <c r="T49" s="3">
        <f t="shared" si="4"/>
        <v>0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1</v>
      </c>
      <c r="K50" s="3"/>
      <c r="L50" s="3"/>
      <c r="M50" s="3"/>
      <c r="N50" s="3"/>
      <c r="O50" s="3"/>
      <c r="P50" s="3"/>
      <c r="Q50" s="3">
        <v>1</v>
      </c>
      <c r="R50" s="6">
        <v>1.5</v>
      </c>
      <c r="S50" s="3">
        <f t="shared" si="3"/>
        <v>1.5</v>
      </c>
      <c r="T50" s="3">
        <f t="shared" si="4"/>
        <v>0.21428571428571427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500</v>
      </c>
      <c r="K51" s="3"/>
      <c r="L51" s="3"/>
      <c r="M51" s="3"/>
      <c r="N51" s="3"/>
      <c r="O51" s="3"/>
      <c r="P51" s="3"/>
      <c r="Q51" s="3">
        <v>500</v>
      </c>
      <c r="R51" s="6">
        <f>5.8/500</f>
        <v>1.1599999999999999E-2</v>
      </c>
      <c r="S51" s="3">
        <f t="shared" si="3"/>
        <v>5.8</v>
      </c>
      <c r="T51" s="3">
        <f t="shared" si="4"/>
        <v>0.82857142857142851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3"/>
        <v>0</v>
      </c>
      <c r="T52" s="3">
        <f t="shared" si="4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>
        <f t="shared" si="3"/>
        <v>14</v>
      </c>
      <c r="T53" s="3">
        <f t="shared" si="4"/>
        <v>2</v>
      </c>
    </row>
    <row r="54" spans="1:20" ht="16.5" x14ac:dyDescent="0.25">
      <c r="A54" s="9">
        <v>44</v>
      </c>
      <c r="B54" s="86" t="s">
        <v>97</v>
      </c>
      <c r="C54" s="86"/>
      <c r="D54" s="86"/>
      <c r="E54" s="86"/>
      <c r="F54" s="86"/>
      <c r="G54" s="86"/>
      <c r="H54" s="86"/>
      <c r="I54" s="13" t="s">
        <v>4</v>
      </c>
      <c r="J54" s="3">
        <v>5</v>
      </c>
      <c r="K54" s="3">
        <v>5</v>
      </c>
      <c r="L54" s="3">
        <v>5</v>
      </c>
      <c r="M54" s="3">
        <v>5</v>
      </c>
      <c r="N54" s="3">
        <v>2</v>
      </c>
      <c r="O54" s="3">
        <v>2</v>
      </c>
      <c r="P54" s="3">
        <v>2</v>
      </c>
      <c r="Q54" s="3">
        <v>26</v>
      </c>
      <c r="R54" s="7">
        <v>1</v>
      </c>
      <c r="S54" s="3">
        <f t="shared" si="3"/>
        <v>26</v>
      </c>
      <c r="T54" s="3">
        <f t="shared" si="4"/>
        <v>3.7142857142857144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/>
      <c r="K55" s="3"/>
      <c r="L55" s="3"/>
      <c r="M55" s="3"/>
      <c r="N55" s="3"/>
      <c r="O55" s="3"/>
      <c r="P55" s="3"/>
      <c r="Q55" s="3"/>
      <c r="R55" s="6">
        <v>3</v>
      </c>
      <c r="S55" s="3">
        <f t="shared" si="3"/>
        <v>0</v>
      </c>
      <c r="T55" s="3">
        <f t="shared" si="4"/>
        <v>0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3"/>
        <v>0</v>
      </c>
      <c r="T56" s="3">
        <f t="shared" si="4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3"/>
        <v>0</v>
      </c>
      <c r="T57" s="3">
        <f t="shared" si="4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3"/>
        <v>0</v>
      </c>
      <c r="T58" s="3">
        <f t="shared" si="4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3"/>
        <v>0</v>
      </c>
      <c r="T59" s="3">
        <f t="shared" si="4"/>
        <v>0</v>
      </c>
    </row>
    <row r="60" spans="1:20" ht="16.5" customHeight="1" x14ac:dyDescent="0.25">
      <c r="A60" s="9">
        <v>50</v>
      </c>
      <c r="B60" s="98" t="s">
        <v>271</v>
      </c>
      <c r="C60" s="98"/>
      <c r="D60" s="98"/>
      <c r="E60" s="98"/>
      <c r="F60" s="98"/>
      <c r="G60" s="98"/>
      <c r="H60" s="98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>
        <f>SUM(T61:T64)</f>
        <v>1061</v>
      </c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22" t="s">
        <v>267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22" t="s">
        <v>267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>
        <f t="shared" ref="T62:T64" si="5">S62</f>
        <v>500</v>
      </c>
    </row>
    <row r="63" spans="1:20" ht="16.5" x14ac:dyDescent="0.25">
      <c r="A63" s="9">
        <v>53</v>
      </c>
      <c r="B63" s="86" t="s">
        <v>272</v>
      </c>
      <c r="C63" s="86"/>
      <c r="D63" s="86"/>
      <c r="E63" s="86"/>
      <c r="F63" s="86"/>
      <c r="G63" s="86"/>
      <c r="H63" s="86"/>
      <c r="I63" s="22" t="s">
        <v>267</v>
      </c>
      <c r="J63" s="3"/>
      <c r="K63" s="3"/>
      <c r="L63" s="3"/>
      <c r="M63" s="3"/>
      <c r="N63" s="3"/>
      <c r="O63" s="3"/>
      <c r="P63" s="3"/>
      <c r="Q63" s="3">
        <v>2</v>
      </c>
      <c r="R63" s="8">
        <v>130</v>
      </c>
      <c r="S63" s="3">
        <f>Q63*R63</f>
        <v>260</v>
      </c>
      <c r="T63" s="3">
        <f t="shared" si="5"/>
        <v>260</v>
      </c>
    </row>
    <row r="64" spans="1:20" ht="16.5" x14ac:dyDescent="0.25">
      <c r="A64" s="9">
        <v>54</v>
      </c>
      <c r="B64" s="86" t="s">
        <v>276</v>
      </c>
      <c r="C64" s="86"/>
      <c r="D64" s="86"/>
      <c r="E64" s="86"/>
      <c r="F64" s="86"/>
      <c r="G64" s="86"/>
      <c r="H64" s="86"/>
      <c r="I64" s="22" t="s">
        <v>267</v>
      </c>
      <c r="J64" s="3"/>
      <c r="K64" s="3"/>
      <c r="L64" s="3"/>
      <c r="M64" s="3"/>
      <c r="N64" s="3"/>
      <c r="O64" s="3"/>
      <c r="P64" s="3"/>
      <c r="Q64" s="3">
        <v>1</v>
      </c>
      <c r="R64" s="8">
        <v>250</v>
      </c>
      <c r="S64" s="3">
        <f>Q64*R64</f>
        <v>250</v>
      </c>
      <c r="T64" s="3">
        <f t="shared" si="5"/>
        <v>250</v>
      </c>
    </row>
    <row r="65" spans="1:20" ht="16.5" x14ac:dyDescent="0.25">
      <c r="A65" s="9">
        <v>55</v>
      </c>
      <c r="B65" s="86"/>
      <c r="C65" s="86"/>
      <c r="D65" s="86"/>
      <c r="E65" s="86"/>
      <c r="F65" s="86"/>
      <c r="G65" s="86"/>
      <c r="H65" s="86"/>
      <c r="I65" s="22" t="s">
        <v>267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25">
      <c r="R66" s="1" t="s">
        <v>289</v>
      </c>
      <c r="T66" s="32">
        <f>T41+T21+T17+T11</f>
        <v>107.25714285714285</v>
      </c>
    </row>
    <row r="67" spans="1:20" x14ac:dyDescent="0.25">
      <c r="R67" s="1" t="s">
        <v>290</v>
      </c>
      <c r="T67" s="1">
        <f>T60</f>
        <v>1061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3:T8"/>
    <mergeCell ref="Q2:T2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topLeftCell="A40" zoomScale="80" zoomScaleNormal="80" workbookViewId="0">
      <selection activeCell="A21" sqref="A21:H59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7.57031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140625" style="1" customWidth="1"/>
    <col min="20" max="20" width="14.14062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15</v>
      </c>
      <c r="B3" s="91"/>
      <c r="C3" s="91"/>
      <c r="D3" s="91" t="s">
        <v>98</v>
      </c>
      <c r="E3" s="91"/>
      <c r="F3" s="91" t="s">
        <v>99</v>
      </c>
      <c r="G3" s="91"/>
      <c r="H3" s="15">
        <v>354</v>
      </c>
      <c r="I3" s="90" t="s">
        <v>100</v>
      </c>
      <c r="J3" s="90"/>
      <c r="K3" s="90" t="s">
        <v>101</v>
      </c>
      <c r="L3" s="90"/>
      <c r="M3" s="97" t="s">
        <v>102</v>
      </c>
      <c r="N3" s="97"/>
      <c r="O3" s="91" t="s">
        <v>98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103</v>
      </c>
      <c r="G4" s="91"/>
      <c r="H4" s="15">
        <v>429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98</v>
      </c>
      <c r="G5" s="91"/>
      <c r="H5" s="15">
        <v>767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 t="s">
        <v>104</v>
      </c>
      <c r="G6" s="91"/>
      <c r="H6" s="15">
        <v>210</v>
      </c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 t="s">
        <v>105</v>
      </c>
      <c r="G7" s="91"/>
      <c r="H7" s="15">
        <v>200</v>
      </c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36" customHeight="1" x14ac:dyDescent="0.3">
      <c r="A8" s="91"/>
      <c r="B8" s="91"/>
      <c r="C8" s="91"/>
      <c r="D8" s="91"/>
      <c r="E8" s="91"/>
      <c r="F8" s="91" t="s">
        <v>106</v>
      </c>
      <c r="G8" s="91"/>
      <c r="H8" s="15">
        <v>319</v>
      </c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1.2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>
        <f>T12</f>
        <v>45</v>
      </c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45</v>
      </c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6.5" x14ac:dyDescent="0.25">
      <c r="A15" s="9">
        <v>5</v>
      </c>
      <c r="B15" s="86" t="s">
        <v>36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>
        <f>SUM(T18:T21)</f>
        <v>54.01428571428572</v>
      </c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>
        <v>18</v>
      </c>
      <c r="K18" s="3">
        <v>18</v>
      </c>
      <c r="L18" s="3">
        <v>18</v>
      </c>
      <c r="M18" s="3">
        <v>18</v>
      </c>
      <c r="N18" s="3">
        <v>18</v>
      </c>
      <c r="O18" s="3">
        <v>18</v>
      </c>
      <c r="P18" s="3">
        <v>18</v>
      </c>
      <c r="Q18" s="3">
        <f>SUM(J18:P18)</f>
        <v>126</v>
      </c>
      <c r="R18" s="3"/>
      <c r="S18" s="3">
        <f>Q18</f>
        <v>126</v>
      </c>
      <c r="T18" s="3">
        <f>S18/7</f>
        <v>18</v>
      </c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10</v>
      </c>
      <c r="K19" s="3">
        <v>10</v>
      </c>
      <c r="L19" s="3">
        <v>10</v>
      </c>
      <c r="M19" s="3">
        <v>10</v>
      </c>
      <c r="N19" s="3">
        <v>10</v>
      </c>
      <c r="O19" s="3">
        <v>10</v>
      </c>
      <c r="P19" s="3">
        <v>10</v>
      </c>
      <c r="Q19" s="3">
        <v>70</v>
      </c>
      <c r="R19" s="3"/>
      <c r="S19" s="3">
        <f t="shared" ref="S19:S20" si="0">Q19</f>
        <v>70</v>
      </c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>
        <v>10</v>
      </c>
      <c r="K20" s="3">
        <v>10</v>
      </c>
      <c r="L20" s="3">
        <v>10</v>
      </c>
      <c r="M20" s="3">
        <v>10</v>
      </c>
      <c r="N20" s="3">
        <v>10</v>
      </c>
      <c r="O20" s="3">
        <v>10</v>
      </c>
      <c r="P20" s="3">
        <v>10</v>
      </c>
      <c r="Q20" s="3">
        <v>70</v>
      </c>
      <c r="R20" s="3"/>
      <c r="S20" s="3">
        <f t="shared" si="0"/>
        <v>70</v>
      </c>
      <c r="T20" s="3">
        <f t="shared" ref="T20:T59" si="1">S20/7</f>
        <v>10</v>
      </c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>
        <f>SUM(T22:T40)</f>
        <v>26.014285714285716</v>
      </c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v>14</v>
      </c>
      <c r="R22" s="6">
        <v>7</v>
      </c>
      <c r="S22" s="3">
        <f>Q22*R22</f>
        <v>98</v>
      </c>
      <c r="T22" s="3">
        <f t="shared" si="1"/>
        <v>14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2">Q23*R23</f>
        <v>5</v>
      </c>
      <c r="T23" s="3">
        <f t="shared" si="1"/>
        <v>0.7142857142857143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14</v>
      </c>
      <c r="R24" s="6">
        <v>0.6</v>
      </c>
      <c r="S24" s="3">
        <f t="shared" si="2"/>
        <v>8.4</v>
      </c>
      <c r="T24" s="3">
        <f t="shared" si="1"/>
        <v>1.2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>
        <f t="shared" si="2"/>
        <v>8</v>
      </c>
      <c r="T25" s="3">
        <f t="shared" si="1"/>
        <v>1.1428571428571428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>
        <v>2</v>
      </c>
      <c r="K26" s="3"/>
      <c r="L26" s="3">
        <v>2</v>
      </c>
      <c r="M26" s="3"/>
      <c r="N26" s="3"/>
      <c r="O26" s="3"/>
      <c r="P26" s="3">
        <v>2</v>
      </c>
      <c r="Q26" s="3">
        <v>6</v>
      </c>
      <c r="R26" s="6">
        <v>0.7</v>
      </c>
      <c r="S26" s="3">
        <f t="shared" si="2"/>
        <v>4.1999999999999993</v>
      </c>
      <c r="T26" s="3">
        <f t="shared" si="1"/>
        <v>0.59999999999999987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>
        <f t="shared" si="2"/>
        <v>0</v>
      </c>
      <c r="T27" s="3">
        <f t="shared" si="1"/>
        <v>0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2"/>
        <v>0</v>
      </c>
      <c r="T28" s="3">
        <f t="shared" si="1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>
        <f t="shared" si="2"/>
        <v>0</v>
      </c>
      <c r="T29" s="3">
        <f t="shared" si="1"/>
        <v>0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2"/>
        <v>0</v>
      </c>
      <c r="T30" s="3">
        <f t="shared" si="1"/>
        <v>0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/>
      <c r="M31" s="3"/>
      <c r="N31" s="3"/>
      <c r="O31" s="3"/>
      <c r="P31" s="3"/>
      <c r="Q31" s="3">
        <v>1</v>
      </c>
      <c r="R31" s="6">
        <v>1</v>
      </c>
      <c r="S31" s="3">
        <f t="shared" si="2"/>
        <v>1</v>
      </c>
      <c r="T31" s="3">
        <f t="shared" si="1"/>
        <v>0.14285714285714285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>
        <f t="shared" si="2"/>
        <v>0</v>
      </c>
      <c r="T32" s="3">
        <f t="shared" si="1"/>
        <v>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2"/>
        <v>0</v>
      </c>
      <c r="T33" s="3">
        <f t="shared" si="1"/>
        <v>0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2"/>
        <v>0</v>
      </c>
      <c r="T34" s="3">
        <f t="shared" si="1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>
        <v>1</v>
      </c>
      <c r="K35" s="3"/>
      <c r="L35" s="3"/>
      <c r="M35" s="3"/>
      <c r="N35" s="3"/>
      <c r="O35" s="3"/>
      <c r="P35" s="3"/>
      <c r="Q35" s="3">
        <v>1</v>
      </c>
      <c r="R35" s="7">
        <v>40</v>
      </c>
      <c r="S35" s="3">
        <f t="shared" si="2"/>
        <v>40</v>
      </c>
      <c r="T35" s="3"/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21</v>
      </c>
      <c r="R36" s="6">
        <v>2.5</v>
      </c>
      <c r="S36" s="3">
        <f t="shared" si="2"/>
        <v>52.5</v>
      </c>
      <c r="T36" s="3">
        <f t="shared" si="1"/>
        <v>7.5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2"/>
        <v>0</v>
      </c>
      <c r="T37" s="3">
        <f t="shared" si="1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>
        <v>2</v>
      </c>
      <c r="K38" s="3"/>
      <c r="L38" s="3"/>
      <c r="M38" s="3"/>
      <c r="N38" s="3"/>
      <c r="O38" s="3"/>
      <c r="P38" s="3"/>
      <c r="Q38" s="3">
        <v>2</v>
      </c>
      <c r="R38" s="6">
        <v>2.5</v>
      </c>
      <c r="S38" s="3">
        <f t="shared" si="2"/>
        <v>5</v>
      </c>
      <c r="T38" s="3">
        <f t="shared" si="1"/>
        <v>0.7142857142857143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>
        <v>1</v>
      </c>
      <c r="K39" s="3"/>
      <c r="L39" s="3"/>
      <c r="M39" s="3"/>
      <c r="N39" s="3"/>
      <c r="O39" s="3"/>
      <c r="P39" s="3"/>
      <c r="Q39" s="3">
        <v>1</v>
      </c>
      <c r="R39" s="7">
        <v>70</v>
      </c>
      <c r="S39" s="3">
        <f t="shared" si="2"/>
        <v>70</v>
      </c>
      <c r="T39" s="3"/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2"/>
        <v>0</v>
      </c>
      <c r="T40" s="3">
        <f t="shared" si="1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>
        <f>SUM(T42:T59)</f>
        <v>13.792342857142856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/>
      <c r="K42" s="3"/>
      <c r="L42" s="3"/>
      <c r="M42" s="3"/>
      <c r="N42" s="3"/>
      <c r="O42" s="3"/>
      <c r="P42" s="3"/>
      <c r="Q42" s="3"/>
      <c r="R42" s="6">
        <v>0.1</v>
      </c>
      <c r="S42" s="3">
        <f>Q42*R42</f>
        <v>0</v>
      </c>
      <c r="T42" s="3">
        <f t="shared" si="1"/>
        <v>0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>
        <f t="shared" ref="S43:S59" si="3">Q43*R43</f>
        <v>0</v>
      </c>
      <c r="T43" s="3">
        <f t="shared" si="1"/>
        <v>0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>
        <f t="shared" si="3"/>
        <v>6</v>
      </c>
      <c r="T44" s="3">
        <f t="shared" si="1"/>
        <v>0.8571428571428571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3"/>
        <v>0</v>
      </c>
      <c r="T45" s="3">
        <f t="shared" si="1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2</v>
      </c>
      <c r="K46" s="3"/>
      <c r="L46" s="3">
        <v>2</v>
      </c>
      <c r="M46" s="3"/>
      <c r="N46" s="3">
        <v>2</v>
      </c>
      <c r="O46" s="3"/>
      <c r="P46" s="3">
        <v>2</v>
      </c>
      <c r="Q46" s="3">
        <v>8</v>
      </c>
      <c r="R46" s="6">
        <v>2</v>
      </c>
      <c r="S46" s="3">
        <f t="shared" si="3"/>
        <v>16</v>
      </c>
      <c r="T46" s="3">
        <f t="shared" si="1"/>
        <v>2.2857142857142856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>
        <f t="shared" si="3"/>
        <v>0</v>
      </c>
      <c r="T47" s="3">
        <f t="shared" si="1"/>
        <v>0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3"/>
        <v>0</v>
      </c>
      <c r="T48" s="3">
        <f t="shared" si="1"/>
        <v>0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>
        <f t="shared" si="3"/>
        <v>0</v>
      </c>
      <c r="T49" s="3">
        <f t="shared" si="1"/>
        <v>0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1</v>
      </c>
      <c r="K50" s="3"/>
      <c r="L50" s="3"/>
      <c r="M50" s="3">
        <v>1</v>
      </c>
      <c r="N50" s="3"/>
      <c r="O50" s="3">
        <v>1</v>
      </c>
      <c r="P50" s="3"/>
      <c r="Q50" s="3">
        <v>3</v>
      </c>
      <c r="R50" s="6">
        <v>1.5</v>
      </c>
      <c r="S50" s="3">
        <f t="shared" si="3"/>
        <v>4.5</v>
      </c>
      <c r="T50" s="3">
        <f t="shared" si="1"/>
        <v>0.6428571428571429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1</v>
      </c>
      <c r="K51" s="3"/>
      <c r="L51" s="3">
        <v>1</v>
      </c>
      <c r="M51" s="3"/>
      <c r="N51" s="3">
        <v>1</v>
      </c>
      <c r="O51" s="3"/>
      <c r="P51" s="3">
        <v>1</v>
      </c>
      <c r="Q51" s="3">
        <v>4</v>
      </c>
      <c r="R51" s="6">
        <f>5.8/500</f>
        <v>1.1599999999999999E-2</v>
      </c>
      <c r="S51" s="3">
        <f t="shared" si="3"/>
        <v>4.6399999999999997E-2</v>
      </c>
      <c r="T51" s="3">
        <f t="shared" si="1"/>
        <v>6.6285714285714281E-3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3"/>
        <v>0</v>
      </c>
      <c r="T52" s="3">
        <f t="shared" si="1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>
        <f t="shared" si="3"/>
        <v>14</v>
      </c>
      <c r="T53" s="3">
        <f t="shared" si="1"/>
        <v>2</v>
      </c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3">
        <v>6</v>
      </c>
      <c r="K54" s="3"/>
      <c r="L54" s="3"/>
      <c r="M54" s="3"/>
      <c r="N54" s="3"/>
      <c r="O54" s="3"/>
      <c r="P54" s="3"/>
      <c r="Q54" s="3">
        <v>6</v>
      </c>
      <c r="R54" s="7">
        <v>1</v>
      </c>
      <c r="S54" s="3">
        <f t="shared" si="3"/>
        <v>6</v>
      </c>
      <c r="T54" s="3">
        <f t="shared" si="1"/>
        <v>0.8571428571428571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>
        <v>5</v>
      </c>
      <c r="K55" s="3"/>
      <c r="L55" s="3"/>
      <c r="M55" s="3"/>
      <c r="N55" s="3">
        <v>5</v>
      </c>
      <c r="O55" s="3"/>
      <c r="P55" s="3"/>
      <c r="Q55" s="3">
        <v>10</v>
      </c>
      <c r="R55" s="6">
        <v>3</v>
      </c>
      <c r="S55" s="3">
        <f t="shared" si="3"/>
        <v>30</v>
      </c>
      <c r="T55" s="3">
        <f t="shared" si="1"/>
        <v>4.2857142857142856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3"/>
        <v>0</v>
      </c>
      <c r="T56" s="3">
        <f t="shared" si="1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3"/>
        <v>0</v>
      </c>
      <c r="T57" s="3">
        <f t="shared" si="1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3"/>
        <v>0</v>
      </c>
      <c r="T58" s="3">
        <f t="shared" si="1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>
        <v>10</v>
      </c>
      <c r="K59" s="3"/>
      <c r="L59" s="3"/>
      <c r="M59" s="3"/>
      <c r="N59" s="3">
        <v>10</v>
      </c>
      <c r="O59" s="3"/>
      <c r="P59" s="3"/>
      <c r="Q59" s="3">
        <v>20</v>
      </c>
      <c r="R59" s="6">
        <v>1</v>
      </c>
      <c r="S59" s="3">
        <f t="shared" si="3"/>
        <v>20</v>
      </c>
      <c r="T59" s="3">
        <f t="shared" si="1"/>
        <v>2.8571428571428572</v>
      </c>
    </row>
    <row r="60" spans="1:20" ht="16.5" x14ac:dyDescent="0.25">
      <c r="A60" s="9">
        <v>50</v>
      </c>
      <c r="B60" s="98" t="s">
        <v>271</v>
      </c>
      <c r="C60" s="98"/>
      <c r="D60" s="98"/>
      <c r="E60" s="98"/>
      <c r="F60" s="98"/>
      <c r="G60" s="98"/>
      <c r="H60" s="98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>
        <f>T61+T62+T63</f>
        <v>811</v>
      </c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22" t="s">
        <v>267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22" t="s">
        <v>267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>
        <f t="shared" ref="T62:T63" si="4">S62</f>
        <v>500</v>
      </c>
    </row>
    <row r="63" spans="1:20" ht="16.5" x14ac:dyDescent="0.25">
      <c r="A63" s="9">
        <v>53</v>
      </c>
      <c r="B63" s="86" t="s">
        <v>272</v>
      </c>
      <c r="C63" s="86"/>
      <c r="D63" s="86"/>
      <c r="E63" s="86"/>
      <c r="F63" s="86"/>
      <c r="G63" s="86"/>
      <c r="H63" s="86"/>
      <c r="I63" s="22" t="s">
        <v>267</v>
      </c>
      <c r="J63" s="3"/>
      <c r="K63" s="3"/>
      <c r="L63" s="3"/>
      <c r="M63" s="3"/>
      <c r="N63" s="3"/>
      <c r="O63" s="3"/>
      <c r="P63" s="3"/>
      <c r="Q63" s="3">
        <v>2</v>
      </c>
      <c r="R63" s="8">
        <v>130</v>
      </c>
      <c r="S63" s="3">
        <f>Q63*R63</f>
        <v>260</v>
      </c>
      <c r="T63" s="3">
        <f t="shared" si="4"/>
        <v>260</v>
      </c>
    </row>
    <row r="64" spans="1:20" ht="16.5" x14ac:dyDescent="0.25">
      <c r="A64" s="9">
        <v>54</v>
      </c>
      <c r="B64" s="86"/>
      <c r="C64" s="86"/>
      <c r="D64" s="86"/>
      <c r="E64" s="86"/>
      <c r="F64" s="86"/>
      <c r="G64" s="86"/>
      <c r="H64" s="86"/>
      <c r="I64" s="22" t="s">
        <v>267</v>
      </c>
      <c r="J64" s="3"/>
      <c r="K64" s="3"/>
      <c r="L64" s="3"/>
      <c r="M64" s="3"/>
      <c r="N64" s="3"/>
      <c r="O64" s="3"/>
      <c r="P64" s="3"/>
      <c r="Q64" s="3"/>
      <c r="R64" s="8"/>
      <c r="S64" s="3">
        <f>Q64*R64</f>
        <v>0</v>
      </c>
      <c r="T64" s="3"/>
    </row>
    <row r="65" spans="1:20" ht="16.5" x14ac:dyDescent="0.25">
      <c r="A65" s="9">
        <v>55</v>
      </c>
      <c r="B65" s="86"/>
      <c r="C65" s="86"/>
      <c r="D65" s="86"/>
      <c r="E65" s="86"/>
      <c r="F65" s="86"/>
      <c r="G65" s="86"/>
      <c r="H65" s="86"/>
      <c r="I65" s="22" t="s">
        <v>267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25">
      <c r="R66" s="1" t="s">
        <v>289</v>
      </c>
      <c r="T66" s="32">
        <f>T41+T21+T17+T11</f>
        <v>138.82091428571431</v>
      </c>
    </row>
    <row r="67" spans="1:20" x14ac:dyDescent="0.25">
      <c r="R67" s="1" t="s">
        <v>290</v>
      </c>
      <c r="T67" s="1">
        <f>T60</f>
        <v>811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9:H49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38:H38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9:A10"/>
    <mergeCell ref="B9:H10"/>
    <mergeCell ref="I9:I10"/>
    <mergeCell ref="J9:Q9"/>
    <mergeCell ref="B22:H22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D4:E4"/>
    <mergeCell ref="F4:G4"/>
    <mergeCell ref="I4:J4"/>
    <mergeCell ref="K4:L4"/>
    <mergeCell ref="D8:E8"/>
    <mergeCell ref="F8:G8"/>
    <mergeCell ref="I8:J8"/>
    <mergeCell ref="K8:L8"/>
    <mergeCell ref="K7:L7"/>
    <mergeCell ref="K2:L2"/>
    <mergeCell ref="M2:N2"/>
    <mergeCell ref="O2:P2"/>
    <mergeCell ref="M3:N8"/>
    <mergeCell ref="O3:P8"/>
    <mergeCell ref="B65:H65"/>
    <mergeCell ref="T9:T10"/>
    <mergeCell ref="Q3:T8"/>
    <mergeCell ref="Q2:T2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R63" sqref="R63: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7109375" style="1" customWidth="1"/>
    <col min="20" max="20" width="14.42578125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48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15</v>
      </c>
      <c r="B3" s="91"/>
      <c r="C3" s="91"/>
      <c r="D3" s="91" t="s">
        <v>107</v>
      </c>
      <c r="E3" s="91"/>
      <c r="F3" s="91" t="s">
        <v>107</v>
      </c>
      <c r="G3" s="91"/>
      <c r="H3" s="15">
        <v>1060</v>
      </c>
      <c r="I3" s="90" t="s">
        <v>108</v>
      </c>
      <c r="J3" s="90"/>
      <c r="K3" s="90" t="s">
        <v>109</v>
      </c>
      <c r="L3" s="90"/>
      <c r="M3" s="97" t="s">
        <v>110</v>
      </c>
      <c r="N3" s="97"/>
      <c r="O3" s="91" t="s">
        <v>107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111</v>
      </c>
      <c r="G4" s="91"/>
      <c r="H4" s="15">
        <v>580</v>
      </c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/>
      <c r="G5" s="91"/>
      <c r="H5" s="15"/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7.2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>
        <v>30</v>
      </c>
      <c r="K12" s="3">
        <v>25</v>
      </c>
      <c r="L12" s="3">
        <v>20</v>
      </c>
      <c r="M12" s="3">
        <v>20</v>
      </c>
      <c r="N12" s="3">
        <v>15</v>
      </c>
      <c r="O12" s="3">
        <v>10</v>
      </c>
      <c r="P12" s="3">
        <v>10</v>
      </c>
      <c r="Q12" s="3">
        <f>SUM(J12:P12)</f>
        <v>130</v>
      </c>
      <c r="R12" s="3"/>
      <c r="S12" s="3">
        <v>130</v>
      </c>
      <c r="T12" s="3">
        <f>S12/7</f>
        <v>18.571428571428573</v>
      </c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>
        <f t="shared" ref="T13:T15" si="0">S13/7</f>
        <v>0</v>
      </c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>
        <v>80</v>
      </c>
      <c r="K14" s="3">
        <v>80</v>
      </c>
      <c r="L14" s="3">
        <v>80</v>
      </c>
      <c r="M14" s="3">
        <v>80</v>
      </c>
      <c r="N14" s="3"/>
      <c r="O14" s="3"/>
      <c r="P14" s="3"/>
      <c r="Q14" s="3">
        <v>320</v>
      </c>
      <c r="R14" s="3"/>
      <c r="S14" s="3">
        <v>320</v>
      </c>
      <c r="T14" s="3">
        <f>M14</f>
        <v>80</v>
      </c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>
        <f t="shared" si="0"/>
        <v>0</v>
      </c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>
        <v>18</v>
      </c>
      <c r="K18" s="3">
        <v>18</v>
      </c>
      <c r="L18" s="3">
        <v>18</v>
      </c>
      <c r="M18" s="3">
        <v>18</v>
      </c>
      <c r="N18" s="3">
        <v>18</v>
      </c>
      <c r="O18" s="3">
        <v>18</v>
      </c>
      <c r="P18" s="3">
        <v>18</v>
      </c>
      <c r="Q18" s="3">
        <f>SUM(J18:P18)</f>
        <v>126</v>
      </c>
      <c r="R18" s="3"/>
      <c r="S18" s="3">
        <f>Q18</f>
        <v>126</v>
      </c>
      <c r="T18" s="3">
        <f>S18/7</f>
        <v>18</v>
      </c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10</v>
      </c>
      <c r="K19" s="3">
        <v>10</v>
      </c>
      <c r="L19" s="3">
        <v>10</v>
      </c>
      <c r="M19" s="3">
        <v>10</v>
      </c>
      <c r="N19" s="3">
        <v>10</v>
      </c>
      <c r="O19" s="3">
        <v>10</v>
      </c>
      <c r="P19" s="3">
        <v>10</v>
      </c>
      <c r="Q19" s="3">
        <f>SUM(J19:P19)</f>
        <v>70</v>
      </c>
      <c r="R19" s="3"/>
      <c r="S19" s="3">
        <f t="shared" ref="S19:S20" si="1">Q19</f>
        <v>70</v>
      </c>
      <c r="T19" s="3">
        <f t="shared" ref="T19:T59" si="2">S19/7</f>
        <v>10</v>
      </c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>
        <v>5</v>
      </c>
      <c r="K20" s="3">
        <v>5</v>
      </c>
      <c r="L20" s="3">
        <v>55</v>
      </c>
      <c r="M20" s="3">
        <v>5</v>
      </c>
      <c r="N20" s="3">
        <v>5</v>
      </c>
      <c r="O20" s="3">
        <v>5</v>
      </c>
      <c r="P20" s="3">
        <v>5</v>
      </c>
      <c r="Q20" s="3">
        <v>35</v>
      </c>
      <c r="R20" s="3"/>
      <c r="S20" s="3">
        <f t="shared" si="1"/>
        <v>35</v>
      </c>
      <c r="T20" s="3">
        <f t="shared" si="2"/>
        <v>5</v>
      </c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3">
        <f t="shared" si="2"/>
        <v>0</v>
      </c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/>
      <c r="K22" s="3"/>
      <c r="L22" s="3"/>
      <c r="M22" s="3"/>
      <c r="N22" s="3"/>
      <c r="O22" s="3"/>
      <c r="P22" s="3"/>
      <c r="Q22" s="3"/>
      <c r="R22" s="6">
        <v>7</v>
      </c>
      <c r="S22" s="3">
        <f>Q22*R22</f>
        <v>0</v>
      </c>
      <c r="T22" s="3">
        <f t="shared" si="2"/>
        <v>0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3">Q23*R23</f>
        <v>5</v>
      </c>
      <c r="T23" s="3">
        <f t="shared" si="2"/>
        <v>0.7142857142857143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14</v>
      </c>
      <c r="R24" s="6">
        <v>0.6</v>
      </c>
      <c r="S24" s="3">
        <f t="shared" si="3"/>
        <v>8.4</v>
      </c>
      <c r="T24" s="3">
        <f t="shared" si="2"/>
        <v>1.2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/>
      <c r="K25" s="3"/>
      <c r="L25" s="3"/>
      <c r="M25" s="3"/>
      <c r="N25" s="3"/>
      <c r="O25" s="3"/>
      <c r="P25" s="3"/>
      <c r="Q25" s="3"/>
      <c r="R25" s="6">
        <v>8</v>
      </c>
      <c r="S25" s="3">
        <f t="shared" si="3"/>
        <v>0</v>
      </c>
      <c r="T25" s="3">
        <f t="shared" si="2"/>
        <v>0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>
        <v>2</v>
      </c>
      <c r="K26" s="3">
        <v>2</v>
      </c>
      <c r="L26" s="3">
        <v>2</v>
      </c>
      <c r="M26" s="3">
        <v>2</v>
      </c>
      <c r="N26" s="3">
        <v>2</v>
      </c>
      <c r="O26" s="3">
        <v>2</v>
      </c>
      <c r="P26" s="3">
        <v>2</v>
      </c>
      <c r="Q26" s="3">
        <v>14</v>
      </c>
      <c r="R26" s="6">
        <v>0.7</v>
      </c>
      <c r="S26" s="3">
        <f t="shared" si="3"/>
        <v>9.7999999999999989</v>
      </c>
      <c r="T26" s="3">
        <f t="shared" si="2"/>
        <v>1.4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>
        <v>6</v>
      </c>
      <c r="K27" s="3">
        <v>6</v>
      </c>
      <c r="L27" s="3">
        <v>6</v>
      </c>
      <c r="M27" s="3">
        <v>6</v>
      </c>
      <c r="N27" s="3">
        <v>6</v>
      </c>
      <c r="O27" s="3">
        <v>6</v>
      </c>
      <c r="P27" s="3">
        <v>6</v>
      </c>
      <c r="Q27" s="3">
        <v>42</v>
      </c>
      <c r="R27" s="6">
        <v>1.9</v>
      </c>
      <c r="S27" s="3">
        <f t="shared" si="3"/>
        <v>79.8</v>
      </c>
      <c r="T27" s="3">
        <f t="shared" si="2"/>
        <v>11.4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3"/>
        <v>0</v>
      </c>
      <c r="T28" s="3">
        <f t="shared" si="2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>
        <v>2</v>
      </c>
      <c r="K29" s="3"/>
      <c r="L29" s="3"/>
      <c r="M29" s="3"/>
      <c r="N29" s="3"/>
      <c r="O29" s="3"/>
      <c r="P29" s="3"/>
      <c r="Q29" s="3">
        <v>2</v>
      </c>
      <c r="R29" s="6">
        <v>1.5</v>
      </c>
      <c r="S29" s="3">
        <f t="shared" si="3"/>
        <v>3</v>
      </c>
      <c r="T29" s="3">
        <f t="shared" si="2"/>
        <v>0.42857142857142855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3"/>
        <v>0</v>
      </c>
      <c r="T30" s="3">
        <f t="shared" si="2"/>
        <v>0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/>
      <c r="M31" s="3"/>
      <c r="N31" s="3">
        <v>1</v>
      </c>
      <c r="O31" s="3"/>
      <c r="P31" s="3"/>
      <c r="Q31" s="3">
        <v>2</v>
      </c>
      <c r="R31" s="6">
        <v>1</v>
      </c>
      <c r="S31" s="3">
        <f t="shared" si="3"/>
        <v>2</v>
      </c>
      <c r="T31" s="3">
        <f t="shared" si="2"/>
        <v>0.2857142857142857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>
        <f t="shared" si="3"/>
        <v>0</v>
      </c>
      <c r="T32" s="3">
        <f t="shared" si="2"/>
        <v>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>
        <v>1</v>
      </c>
      <c r="K33" s="3"/>
      <c r="L33" s="3"/>
      <c r="M33" s="3"/>
      <c r="N33" s="3"/>
      <c r="O33" s="3"/>
      <c r="P33" s="3"/>
      <c r="Q33" s="3">
        <v>1</v>
      </c>
      <c r="R33" s="6">
        <v>10</v>
      </c>
      <c r="S33" s="3">
        <f t="shared" si="3"/>
        <v>10</v>
      </c>
      <c r="T33" s="3">
        <f t="shared" si="2"/>
        <v>1.4285714285714286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3"/>
        <v>0</v>
      </c>
      <c r="T34" s="3">
        <f t="shared" si="2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>
        <f t="shared" si="3"/>
        <v>0</v>
      </c>
      <c r="T35" s="3">
        <f t="shared" si="2"/>
        <v>0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>
        <f t="shared" si="3"/>
        <v>0</v>
      </c>
      <c r="T36" s="3">
        <f t="shared" si="2"/>
        <v>0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3"/>
        <v>0</v>
      </c>
      <c r="T37" s="3">
        <f t="shared" si="2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>
        <f t="shared" si="3"/>
        <v>0</v>
      </c>
      <c r="T38" s="3">
        <f t="shared" si="2"/>
        <v>0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>
        <f t="shared" si="3"/>
        <v>0</v>
      </c>
      <c r="T39" s="3">
        <f t="shared" si="2"/>
        <v>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3"/>
        <v>0</v>
      </c>
      <c r="T40" s="3">
        <f t="shared" si="2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25"/>
      <c r="S41" s="19"/>
      <c r="T41" s="3">
        <f t="shared" si="2"/>
        <v>0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>
        <v>4</v>
      </c>
      <c r="K42" s="3">
        <v>4</v>
      </c>
      <c r="L42" s="3">
        <v>4</v>
      </c>
      <c r="M42" s="3">
        <v>4</v>
      </c>
      <c r="N42" s="3">
        <v>4</v>
      </c>
      <c r="O42" s="3">
        <v>4</v>
      </c>
      <c r="P42" s="3">
        <v>4</v>
      </c>
      <c r="Q42" s="3">
        <v>28</v>
      </c>
      <c r="R42" s="6">
        <v>0.1</v>
      </c>
      <c r="S42" s="3">
        <f>Q42*R42</f>
        <v>2.8000000000000003</v>
      </c>
      <c r="T42" s="3">
        <f t="shared" si="2"/>
        <v>0.4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>
        <v>3</v>
      </c>
      <c r="K43" s="3">
        <v>1</v>
      </c>
      <c r="L43" s="3"/>
      <c r="M43" s="3"/>
      <c r="N43" s="3"/>
      <c r="O43" s="3"/>
      <c r="P43" s="3"/>
      <c r="Q43" s="3">
        <f>SUM(J43:P43)</f>
        <v>4</v>
      </c>
      <c r="R43" s="6">
        <v>1.9</v>
      </c>
      <c r="S43" s="3">
        <f t="shared" ref="S43:S59" si="4">Q43*R43</f>
        <v>7.6</v>
      </c>
      <c r="T43" s="3">
        <f t="shared" si="2"/>
        <v>1.0857142857142856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2</v>
      </c>
      <c r="K44" s="3"/>
      <c r="L44" s="3"/>
      <c r="M44" s="3"/>
      <c r="N44" s="3"/>
      <c r="O44" s="3"/>
      <c r="P44" s="3"/>
      <c r="Q44" s="3">
        <v>2</v>
      </c>
      <c r="R44" s="6">
        <v>6</v>
      </c>
      <c r="S44" s="3">
        <f t="shared" si="4"/>
        <v>12</v>
      </c>
      <c r="T44" s="3">
        <f t="shared" si="2"/>
        <v>1.7142857142857142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3">
        <v>2</v>
      </c>
      <c r="K45" s="3"/>
      <c r="L45" s="3"/>
      <c r="M45" s="3"/>
      <c r="N45" s="3"/>
      <c r="O45" s="3"/>
      <c r="P45" s="3"/>
      <c r="Q45" s="3">
        <v>2</v>
      </c>
      <c r="R45" s="6">
        <v>0.5</v>
      </c>
      <c r="S45" s="3">
        <f t="shared" si="4"/>
        <v>1</v>
      </c>
      <c r="T45" s="3">
        <f t="shared" si="2"/>
        <v>0.14285714285714285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1</v>
      </c>
      <c r="K46" s="3">
        <v>1</v>
      </c>
      <c r="L46" s="3"/>
      <c r="M46" s="3"/>
      <c r="N46" s="3"/>
      <c r="O46" s="3"/>
      <c r="P46" s="3"/>
      <c r="Q46" s="3">
        <v>2</v>
      </c>
      <c r="R46" s="6">
        <v>2</v>
      </c>
      <c r="S46" s="3">
        <f t="shared" si="4"/>
        <v>4</v>
      </c>
      <c r="T46" s="3">
        <f t="shared" si="2"/>
        <v>0.5714285714285714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>
        <f t="shared" si="4"/>
        <v>0</v>
      </c>
      <c r="T47" s="3">
        <f t="shared" si="2"/>
        <v>0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4"/>
        <v>0</v>
      </c>
      <c r="T48" s="3">
        <f t="shared" si="2"/>
        <v>0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>
        <v>2</v>
      </c>
      <c r="K49" s="3"/>
      <c r="L49" s="3"/>
      <c r="M49" s="3"/>
      <c r="N49" s="3"/>
      <c r="O49" s="3"/>
      <c r="P49" s="3"/>
      <c r="Q49" s="3">
        <v>2</v>
      </c>
      <c r="R49" s="6">
        <v>0.3</v>
      </c>
      <c r="S49" s="3">
        <f t="shared" si="4"/>
        <v>0.6</v>
      </c>
      <c r="T49" s="3">
        <f t="shared" si="2"/>
        <v>8.5714285714285715E-2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1</v>
      </c>
      <c r="K50" s="3">
        <v>1</v>
      </c>
      <c r="L50" s="3"/>
      <c r="M50" s="3"/>
      <c r="N50" s="3"/>
      <c r="O50" s="3"/>
      <c r="P50" s="3"/>
      <c r="Q50" s="3">
        <v>2</v>
      </c>
      <c r="R50" s="6">
        <v>1.5</v>
      </c>
      <c r="S50" s="3">
        <f t="shared" si="4"/>
        <v>3</v>
      </c>
      <c r="T50" s="3">
        <f t="shared" si="2"/>
        <v>0.42857142857142855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500</v>
      </c>
      <c r="K51" s="3"/>
      <c r="L51" s="3"/>
      <c r="M51" s="3"/>
      <c r="N51" s="3">
        <v>500</v>
      </c>
      <c r="O51" s="3"/>
      <c r="P51" s="3"/>
      <c r="Q51" s="3">
        <f>SUM(J51:P51)</f>
        <v>1000</v>
      </c>
      <c r="R51" s="6">
        <f>5.8/500</f>
        <v>1.1599999999999999E-2</v>
      </c>
      <c r="S51" s="3">
        <f t="shared" si="4"/>
        <v>11.6</v>
      </c>
      <c r="T51" s="3">
        <f t="shared" si="2"/>
        <v>1.657142857142857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4"/>
        <v>0</v>
      </c>
      <c r="T52" s="3">
        <f t="shared" si="2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300</v>
      </c>
      <c r="K53" s="3">
        <v>50</v>
      </c>
      <c r="L53" s="3">
        <v>50</v>
      </c>
      <c r="M53" s="3">
        <v>50</v>
      </c>
      <c r="N53" s="3">
        <v>50</v>
      </c>
      <c r="O53" s="3">
        <v>50</v>
      </c>
      <c r="P53" s="3">
        <v>50</v>
      </c>
      <c r="Q53" s="3">
        <v>600</v>
      </c>
      <c r="R53" s="6">
        <v>0.1</v>
      </c>
      <c r="S53" s="3">
        <f t="shared" si="4"/>
        <v>60</v>
      </c>
      <c r="T53" s="3">
        <f t="shared" si="2"/>
        <v>8.5714285714285712</v>
      </c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3"/>
      <c r="K54" s="3"/>
      <c r="L54" s="3"/>
      <c r="M54" s="3"/>
      <c r="N54" s="3"/>
      <c r="O54" s="3"/>
      <c r="P54" s="3"/>
      <c r="Q54" s="3"/>
      <c r="R54" s="7">
        <v>1</v>
      </c>
      <c r="S54" s="3">
        <f t="shared" si="4"/>
        <v>0</v>
      </c>
      <c r="T54" s="3">
        <f t="shared" si="2"/>
        <v>0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>
        <v>10</v>
      </c>
      <c r="K55" s="3"/>
      <c r="L55" s="3">
        <v>5</v>
      </c>
      <c r="M55" s="3"/>
      <c r="N55" s="3">
        <v>5</v>
      </c>
      <c r="O55" s="3"/>
      <c r="P55" s="3"/>
      <c r="Q55" s="3">
        <v>20</v>
      </c>
      <c r="R55" s="6">
        <v>3</v>
      </c>
      <c r="S55" s="3">
        <f t="shared" si="4"/>
        <v>60</v>
      </c>
      <c r="T55" s="3">
        <f t="shared" si="2"/>
        <v>8.5714285714285712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>
        <v>2</v>
      </c>
      <c r="K56" s="3"/>
      <c r="L56" s="3"/>
      <c r="M56" s="3"/>
      <c r="N56" s="3"/>
      <c r="O56" s="3"/>
      <c r="P56" s="3"/>
      <c r="Q56" s="3">
        <v>2</v>
      </c>
      <c r="R56" s="6">
        <v>2.5</v>
      </c>
      <c r="S56" s="3">
        <f t="shared" si="4"/>
        <v>5</v>
      </c>
      <c r="T56" s="3">
        <f t="shared" si="2"/>
        <v>0.7142857142857143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>
        <v>2</v>
      </c>
      <c r="K57" s="3"/>
      <c r="L57" s="3"/>
      <c r="M57" s="3"/>
      <c r="N57" s="3"/>
      <c r="O57" s="3"/>
      <c r="P57" s="3"/>
      <c r="Q57" s="3">
        <v>2</v>
      </c>
      <c r="R57" s="6">
        <v>9</v>
      </c>
      <c r="S57" s="3">
        <f t="shared" si="4"/>
        <v>18</v>
      </c>
      <c r="T57" s="3">
        <f t="shared" si="2"/>
        <v>2.5714285714285716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4"/>
        <v>0</v>
      </c>
      <c r="T58" s="3">
        <f t="shared" si="2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4"/>
        <v>0</v>
      </c>
      <c r="T59" s="3">
        <f t="shared" si="2"/>
        <v>0</v>
      </c>
    </row>
    <row r="60" spans="1:20" ht="16.5" x14ac:dyDescent="0.25">
      <c r="A60" s="9">
        <v>50</v>
      </c>
      <c r="B60" s="98" t="s">
        <v>271</v>
      </c>
      <c r="C60" s="98"/>
      <c r="D60" s="98"/>
      <c r="E60" s="98"/>
      <c r="F60" s="98"/>
      <c r="G60" s="98"/>
      <c r="H60" s="98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22" t="s">
        <v>267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22" t="s">
        <v>267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>
        <f t="shared" ref="T62:T64" si="5">S62</f>
        <v>500</v>
      </c>
    </row>
    <row r="63" spans="1:20" ht="16.5" x14ac:dyDescent="0.25">
      <c r="A63" s="9">
        <v>53</v>
      </c>
      <c r="B63" s="86" t="s">
        <v>274</v>
      </c>
      <c r="C63" s="86"/>
      <c r="D63" s="86"/>
      <c r="E63" s="86"/>
      <c r="F63" s="86"/>
      <c r="G63" s="86"/>
      <c r="H63" s="86"/>
      <c r="I63" s="22" t="s">
        <v>267</v>
      </c>
      <c r="J63" s="3"/>
      <c r="K63" s="3"/>
      <c r="L63" s="3"/>
      <c r="M63" s="3"/>
      <c r="N63" s="3"/>
      <c r="O63" s="3"/>
      <c r="P63" s="3"/>
      <c r="Q63" s="3">
        <v>1</v>
      </c>
      <c r="R63" s="8">
        <v>50</v>
      </c>
      <c r="S63" s="3">
        <f>Q63*R63</f>
        <v>50</v>
      </c>
      <c r="T63" s="3">
        <f t="shared" si="5"/>
        <v>50</v>
      </c>
    </row>
    <row r="64" spans="1:20" ht="16.5" x14ac:dyDescent="0.25">
      <c r="A64" s="9">
        <v>54</v>
      </c>
      <c r="B64" s="86" t="s">
        <v>275</v>
      </c>
      <c r="C64" s="86"/>
      <c r="D64" s="86"/>
      <c r="E64" s="86"/>
      <c r="F64" s="86"/>
      <c r="G64" s="86"/>
      <c r="H64" s="86"/>
      <c r="I64" s="22" t="s">
        <v>267</v>
      </c>
      <c r="J64" s="3"/>
      <c r="K64" s="3"/>
      <c r="L64" s="3"/>
      <c r="M64" s="3"/>
      <c r="N64" s="3"/>
      <c r="O64" s="3"/>
      <c r="P64" s="3"/>
      <c r="Q64" s="3">
        <v>1</v>
      </c>
      <c r="R64" s="8">
        <v>1000</v>
      </c>
      <c r="S64" s="3">
        <f>Q64*R64</f>
        <v>1000</v>
      </c>
      <c r="T64" s="3">
        <f t="shared" si="5"/>
        <v>1000</v>
      </c>
    </row>
    <row r="65" spans="1:20" ht="16.5" x14ac:dyDescent="0.25">
      <c r="A65" s="9">
        <v>55</v>
      </c>
      <c r="B65" s="86"/>
      <c r="C65" s="86"/>
      <c r="D65" s="86"/>
      <c r="E65" s="86"/>
      <c r="F65" s="86"/>
      <c r="G65" s="86"/>
      <c r="H65" s="86"/>
      <c r="I65" s="22" t="s">
        <v>267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6.5" x14ac:dyDescent="0.25">
      <c r="A66" s="9">
        <v>56</v>
      </c>
      <c r="B66" s="98" t="s">
        <v>245</v>
      </c>
      <c r="C66" s="98"/>
      <c r="D66" s="98"/>
      <c r="E66" s="98"/>
      <c r="F66" s="98"/>
      <c r="G66" s="98"/>
      <c r="H66" s="98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6" t="s">
        <v>246</v>
      </c>
      <c r="C67" s="86"/>
      <c r="D67" s="86"/>
      <c r="E67" s="86"/>
      <c r="F67" s="86"/>
      <c r="G67" s="86"/>
      <c r="H67" s="86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>
        <f>Q67*R67</f>
        <v>0</v>
      </c>
      <c r="T67" s="3"/>
    </row>
    <row r="68" spans="1:20" ht="16.5" x14ac:dyDescent="0.25">
      <c r="A68" s="9">
        <v>58</v>
      </c>
      <c r="B68" s="86" t="s">
        <v>247</v>
      </c>
      <c r="C68" s="86"/>
      <c r="D68" s="86"/>
      <c r="E68" s="86"/>
      <c r="F68" s="86"/>
      <c r="G68" s="86"/>
      <c r="H68" s="86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>
        <f t="shared" ref="S68:S74" si="6">Q68*R68</f>
        <v>0</v>
      </c>
      <c r="T68" s="3"/>
    </row>
    <row r="69" spans="1:20" ht="16.5" x14ac:dyDescent="0.25">
      <c r="A69" s="9">
        <v>59</v>
      </c>
      <c r="B69" s="86" t="s">
        <v>248</v>
      </c>
      <c r="C69" s="86"/>
      <c r="D69" s="86"/>
      <c r="E69" s="86"/>
      <c r="F69" s="86"/>
      <c r="G69" s="86"/>
      <c r="H69" s="86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>
        <f t="shared" si="6"/>
        <v>0</v>
      </c>
      <c r="T69" s="3"/>
    </row>
    <row r="70" spans="1:20" ht="16.5" x14ac:dyDescent="0.25">
      <c r="A70" s="9">
        <v>60</v>
      </c>
      <c r="B70" s="86" t="s">
        <v>249</v>
      </c>
      <c r="C70" s="86"/>
      <c r="D70" s="86"/>
      <c r="E70" s="86"/>
      <c r="F70" s="86"/>
      <c r="G70" s="86"/>
      <c r="H70" s="86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>
        <f t="shared" si="6"/>
        <v>0</v>
      </c>
      <c r="T70" s="3"/>
    </row>
    <row r="71" spans="1:20" ht="16.5" x14ac:dyDescent="0.25">
      <c r="A71" s="9">
        <v>61</v>
      </c>
      <c r="B71" s="86" t="s">
        <v>250</v>
      </c>
      <c r="C71" s="86"/>
      <c r="D71" s="86"/>
      <c r="E71" s="86"/>
      <c r="F71" s="86"/>
      <c r="G71" s="86"/>
      <c r="H71" s="86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>
        <f t="shared" si="6"/>
        <v>0</v>
      </c>
      <c r="T71" s="3"/>
    </row>
    <row r="72" spans="1:20" ht="16.5" x14ac:dyDescent="0.25">
      <c r="A72" s="9">
        <v>62</v>
      </c>
      <c r="B72" s="86" t="s">
        <v>251</v>
      </c>
      <c r="C72" s="86"/>
      <c r="D72" s="86"/>
      <c r="E72" s="86"/>
      <c r="F72" s="86"/>
      <c r="G72" s="86"/>
      <c r="H72" s="86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>
        <f t="shared" si="6"/>
        <v>0</v>
      </c>
      <c r="T72" s="3"/>
    </row>
    <row r="73" spans="1:20" ht="16.5" x14ac:dyDescent="0.25">
      <c r="A73" s="9">
        <v>63</v>
      </c>
      <c r="B73" s="86" t="s">
        <v>252</v>
      </c>
      <c r="C73" s="86"/>
      <c r="D73" s="86"/>
      <c r="E73" s="86"/>
      <c r="F73" s="86"/>
      <c r="G73" s="86"/>
      <c r="H73" s="86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>
        <f t="shared" si="6"/>
        <v>0</v>
      </c>
      <c r="T73" s="3"/>
    </row>
    <row r="74" spans="1:20" ht="16.5" x14ac:dyDescent="0.25">
      <c r="A74" s="9">
        <v>64</v>
      </c>
      <c r="B74" s="86" t="s">
        <v>253</v>
      </c>
      <c r="C74" s="86"/>
      <c r="D74" s="86"/>
      <c r="E74" s="86"/>
      <c r="F74" s="86"/>
      <c r="G74" s="86"/>
      <c r="H74" s="86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>
        <f t="shared" si="6"/>
        <v>0</v>
      </c>
      <c r="T74" s="3"/>
    </row>
    <row r="75" spans="1:20" ht="16.5" x14ac:dyDescent="0.25">
      <c r="A75" s="9">
        <v>65</v>
      </c>
      <c r="B75" s="98" t="s">
        <v>254</v>
      </c>
      <c r="C75" s="98"/>
      <c r="D75" s="98"/>
      <c r="E75" s="98"/>
      <c r="F75" s="98"/>
      <c r="G75" s="98"/>
      <c r="H75" s="98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6" t="s">
        <v>255</v>
      </c>
      <c r="C76" s="86"/>
      <c r="D76" s="86"/>
      <c r="E76" s="86"/>
      <c r="F76" s="86"/>
      <c r="G76" s="86"/>
      <c r="H76" s="86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>
        <f>Q76*R76</f>
        <v>0</v>
      </c>
      <c r="T76" s="3"/>
    </row>
    <row r="77" spans="1:20" ht="16.5" x14ac:dyDescent="0.25">
      <c r="A77" s="9">
        <v>67</v>
      </c>
      <c r="B77" s="86" t="s">
        <v>256</v>
      </c>
      <c r="C77" s="86"/>
      <c r="D77" s="86"/>
      <c r="E77" s="86"/>
      <c r="F77" s="86"/>
      <c r="G77" s="86"/>
      <c r="H77" s="86"/>
      <c r="I77" s="13" t="s">
        <v>4</v>
      </c>
      <c r="J77" s="3"/>
      <c r="K77" s="3"/>
      <c r="L77" s="3"/>
      <c r="M77" s="3"/>
      <c r="N77" s="3"/>
      <c r="O77" s="3"/>
      <c r="P77" s="3"/>
      <c r="Q77" s="3">
        <v>1</v>
      </c>
      <c r="R77" s="24">
        <v>140</v>
      </c>
      <c r="S77" s="3">
        <f t="shared" ref="S77:S88" si="7">Q77*R77</f>
        <v>140</v>
      </c>
      <c r="T77" s="3"/>
    </row>
    <row r="78" spans="1:20" ht="16.5" x14ac:dyDescent="0.25">
      <c r="A78" s="9">
        <v>68</v>
      </c>
      <c r="B78" s="86" t="s">
        <v>257</v>
      </c>
      <c r="C78" s="86"/>
      <c r="D78" s="86"/>
      <c r="E78" s="86"/>
      <c r="F78" s="86"/>
      <c r="G78" s="86"/>
      <c r="H78" s="86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>
        <f t="shared" si="7"/>
        <v>0</v>
      </c>
      <c r="T78" s="3"/>
    </row>
    <row r="79" spans="1:20" ht="16.5" x14ac:dyDescent="0.25">
      <c r="A79" s="9">
        <v>69</v>
      </c>
      <c r="B79" s="86" t="s">
        <v>31</v>
      </c>
      <c r="C79" s="86"/>
      <c r="D79" s="86"/>
      <c r="E79" s="86"/>
      <c r="F79" s="86"/>
      <c r="G79" s="86"/>
      <c r="H79" s="86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>
        <f t="shared" si="7"/>
        <v>0</v>
      </c>
      <c r="T79" s="3"/>
    </row>
    <row r="80" spans="1:20" ht="16.5" x14ac:dyDescent="0.25">
      <c r="A80" s="9">
        <v>70</v>
      </c>
      <c r="B80" s="86" t="s">
        <v>258</v>
      </c>
      <c r="C80" s="86"/>
      <c r="D80" s="86"/>
      <c r="E80" s="86"/>
      <c r="F80" s="86"/>
      <c r="G80" s="86"/>
      <c r="H80" s="86"/>
      <c r="I80" s="13" t="s">
        <v>4</v>
      </c>
      <c r="J80" s="3"/>
      <c r="K80" s="3"/>
      <c r="L80" s="3"/>
      <c r="M80" s="3"/>
      <c r="N80" s="3"/>
      <c r="O80" s="3"/>
      <c r="P80" s="3"/>
      <c r="Q80" s="3">
        <v>1</v>
      </c>
      <c r="R80" s="24">
        <v>400</v>
      </c>
      <c r="S80" s="3">
        <f t="shared" si="7"/>
        <v>400</v>
      </c>
      <c r="T80" s="3"/>
    </row>
    <row r="81" spans="1:20" ht="16.5" x14ac:dyDescent="0.25">
      <c r="A81" s="9">
        <v>71</v>
      </c>
      <c r="B81" s="86" t="s">
        <v>259</v>
      </c>
      <c r="C81" s="86"/>
      <c r="D81" s="86"/>
      <c r="E81" s="86"/>
      <c r="F81" s="86"/>
      <c r="G81" s="86"/>
      <c r="H81" s="86"/>
      <c r="I81" s="13" t="s">
        <v>4</v>
      </c>
      <c r="J81" s="3"/>
      <c r="K81" s="3"/>
      <c r="L81" s="3"/>
      <c r="M81" s="3"/>
      <c r="N81" s="3"/>
      <c r="O81" s="3"/>
      <c r="P81" s="3"/>
      <c r="Q81" s="3">
        <v>1</v>
      </c>
      <c r="R81" s="24">
        <v>350</v>
      </c>
      <c r="S81" s="3">
        <f t="shared" si="7"/>
        <v>350</v>
      </c>
      <c r="T81" s="3"/>
    </row>
    <row r="82" spans="1:20" ht="16.5" x14ac:dyDescent="0.25">
      <c r="A82" s="9">
        <v>72</v>
      </c>
      <c r="B82" s="86" t="s">
        <v>260</v>
      </c>
      <c r="C82" s="86"/>
      <c r="D82" s="86"/>
      <c r="E82" s="86"/>
      <c r="F82" s="86"/>
      <c r="G82" s="86"/>
      <c r="H82" s="86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>
        <f t="shared" si="7"/>
        <v>0</v>
      </c>
      <c r="T82" s="3"/>
    </row>
    <row r="83" spans="1:20" ht="16.5" x14ac:dyDescent="0.25">
      <c r="A83" s="9">
        <v>73</v>
      </c>
      <c r="B83" s="86" t="s">
        <v>30</v>
      </c>
      <c r="C83" s="86"/>
      <c r="D83" s="86"/>
      <c r="E83" s="86"/>
      <c r="F83" s="86"/>
      <c r="G83" s="86"/>
      <c r="H83" s="86"/>
      <c r="I83" s="13" t="s">
        <v>4</v>
      </c>
      <c r="J83" s="3"/>
      <c r="K83" s="3"/>
      <c r="L83" s="3"/>
      <c r="M83" s="3"/>
      <c r="N83" s="3"/>
      <c r="O83" s="3"/>
      <c r="P83" s="3"/>
      <c r="Q83" s="3">
        <v>1</v>
      </c>
      <c r="R83" s="24">
        <v>1.5</v>
      </c>
      <c r="S83" s="3">
        <f t="shared" si="7"/>
        <v>1.5</v>
      </c>
      <c r="T83" s="3"/>
    </row>
    <row r="84" spans="1:20" ht="16.5" x14ac:dyDescent="0.25">
      <c r="A84" s="9">
        <v>74</v>
      </c>
      <c r="B84" s="86" t="s">
        <v>261</v>
      </c>
      <c r="C84" s="86"/>
      <c r="D84" s="86"/>
      <c r="E84" s="86"/>
      <c r="F84" s="86"/>
      <c r="G84" s="86"/>
      <c r="H84" s="86"/>
      <c r="I84" s="13" t="s">
        <v>4</v>
      </c>
      <c r="J84" s="3"/>
      <c r="K84" s="3"/>
      <c r="L84" s="3"/>
      <c r="M84" s="3"/>
      <c r="N84" s="3"/>
      <c r="O84" s="3"/>
      <c r="P84" s="3"/>
      <c r="Q84" s="3"/>
      <c r="R84" s="24">
        <v>200</v>
      </c>
      <c r="S84" s="3">
        <f t="shared" si="7"/>
        <v>0</v>
      </c>
      <c r="T84" s="3"/>
    </row>
    <row r="85" spans="1:20" ht="16.5" x14ac:dyDescent="0.25">
      <c r="A85" s="9">
        <v>75</v>
      </c>
      <c r="B85" s="99" t="s">
        <v>262</v>
      </c>
      <c r="C85" s="99"/>
      <c r="D85" s="99"/>
      <c r="E85" s="99"/>
      <c r="F85" s="99"/>
      <c r="G85" s="99"/>
      <c r="H85" s="99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>
        <f t="shared" si="7"/>
        <v>0</v>
      </c>
      <c r="T85" s="3"/>
    </row>
    <row r="86" spans="1:20" ht="16.5" x14ac:dyDescent="0.25">
      <c r="A86" s="9">
        <v>76</v>
      </c>
      <c r="B86" s="86" t="s">
        <v>263</v>
      </c>
      <c r="C86" s="86"/>
      <c r="D86" s="86"/>
      <c r="E86" s="86"/>
      <c r="F86" s="86"/>
      <c r="G86" s="86"/>
      <c r="H86" s="86"/>
      <c r="I86" s="13" t="s">
        <v>4</v>
      </c>
      <c r="J86" s="3"/>
      <c r="K86" s="3"/>
      <c r="L86" s="3"/>
      <c r="M86" s="3"/>
      <c r="N86" s="3"/>
      <c r="O86" s="3"/>
      <c r="P86" s="3"/>
      <c r="Q86" s="3"/>
      <c r="R86" s="24">
        <v>20</v>
      </c>
      <c r="S86" s="3">
        <f t="shared" si="7"/>
        <v>0</v>
      </c>
      <c r="T86" s="3"/>
    </row>
    <row r="87" spans="1:20" ht="16.5" x14ac:dyDescent="0.25">
      <c r="A87" s="9">
        <v>77</v>
      </c>
      <c r="B87" s="86" t="s">
        <v>264</v>
      </c>
      <c r="C87" s="86"/>
      <c r="D87" s="86"/>
      <c r="E87" s="86"/>
      <c r="F87" s="86"/>
      <c r="G87" s="86"/>
      <c r="H87" s="86"/>
      <c r="I87" s="13" t="s">
        <v>4</v>
      </c>
      <c r="J87" s="3"/>
      <c r="K87" s="3"/>
      <c r="L87" s="3"/>
      <c r="M87" s="3"/>
      <c r="N87" s="3"/>
      <c r="O87" s="3"/>
      <c r="P87" s="3"/>
      <c r="Q87" s="3">
        <v>1</v>
      </c>
      <c r="R87" s="24">
        <v>20</v>
      </c>
      <c r="S87" s="3">
        <f t="shared" si="7"/>
        <v>20</v>
      </c>
      <c r="T87" s="3"/>
    </row>
    <row r="88" spans="1:20" ht="16.5" x14ac:dyDescent="0.25">
      <c r="A88" s="9">
        <v>78</v>
      </c>
      <c r="B88" s="86" t="s">
        <v>265</v>
      </c>
      <c r="C88" s="86"/>
      <c r="D88" s="86"/>
      <c r="E88" s="86"/>
      <c r="F88" s="86"/>
      <c r="G88" s="86"/>
      <c r="H88" s="86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 t="shared" si="7"/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A1:T1"/>
    <mergeCell ref="Q2:T2"/>
    <mergeCell ref="Q3:T8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B46" zoomScale="90" zoomScaleNormal="90" workbookViewId="0">
      <selection activeCell="S62" sqref="S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7109375" style="1" customWidth="1"/>
    <col min="20" max="20" width="12" style="1" customWidth="1"/>
    <col min="21" max="16384" width="9.140625" style="1"/>
  </cols>
  <sheetData>
    <row r="1" spans="1:20" ht="35.1" customHeight="1" x14ac:dyDescent="0.25">
      <c r="A1" s="96" t="s">
        <v>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15</v>
      </c>
      <c r="B3" s="91"/>
      <c r="C3" s="91"/>
      <c r="D3" s="91" t="s">
        <v>112</v>
      </c>
      <c r="E3" s="91"/>
      <c r="F3" s="91" t="s">
        <v>112</v>
      </c>
      <c r="G3" s="91"/>
      <c r="H3" s="15">
        <v>3019</v>
      </c>
      <c r="I3" s="90" t="s">
        <v>113</v>
      </c>
      <c r="J3" s="90"/>
      <c r="K3" s="90" t="s">
        <v>114</v>
      </c>
      <c r="L3" s="90"/>
      <c r="M3" s="97" t="s">
        <v>115</v>
      </c>
      <c r="N3" s="97"/>
      <c r="O3" s="91" t="s">
        <v>112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/>
      <c r="G4" s="91"/>
      <c r="H4" s="15"/>
      <c r="I4" s="90" t="s">
        <v>116</v>
      </c>
      <c r="J4" s="90"/>
      <c r="K4" s="90" t="s">
        <v>117</v>
      </c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/>
      <c r="G5" s="91"/>
      <c r="H5" s="15"/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36" customHeight="1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1.2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>
        <f>SUM(T12:T15)</f>
        <v>80</v>
      </c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>
        <v>5</v>
      </c>
      <c r="K12" s="3">
        <v>5</v>
      </c>
      <c r="L12" s="3">
        <v>5</v>
      </c>
      <c r="M12" s="3">
        <v>5</v>
      </c>
      <c r="N12" s="3">
        <v>5</v>
      </c>
      <c r="O12" s="3">
        <v>5</v>
      </c>
      <c r="P12" s="3">
        <v>5</v>
      </c>
      <c r="Q12" s="3">
        <f>SUM(J12:P12)</f>
        <v>35</v>
      </c>
      <c r="R12" s="3"/>
      <c r="S12" s="3">
        <f>Q12</f>
        <v>35</v>
      </c>
      <c r="T12" s="3">
        <f>S12/7</f>
        <v>5</v>
      </c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>
        <f t="shared" ref="S13:S16" si="0">Q13</f>
        <v>0</v>
      </c>
      <c r="T13" s="3">
        <f t="shared" ref="T13:T16" si="1">S13/7</f>
        <v>0</v>
      </c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>
        <v>150</v>
      </c>
      <c r="K14" s="3"/>
      <c r="L14" s="3"/>
      <c r="M14" s="3"/>
      <c r="N14" s="3"/>
      <c r="O14" s="3"/>
      <c r="P14" s="3"/>
      <c r="Q14" s="3">
        <v>150</v>
      </c>
      <c r="R14" s="3"/>
      <c r="S14" s="3">
        <f t="shared" si="0"/>
        <v>150</v>
      </c>
      <c r="T14" s="3">
        <v>75</v>
      </c>
    </row>
    <row r="15" spans="1:20" ht="16.5" x14ac:dyDescent="0.25">
      <c r="A15" s="9">
        <v>5</v>
      </c>
      <c r="B15" s="86" t="s">
        <v>36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>
        <f t="shared" si="0"/>
        <v>0</v>
      </c>
      <c r="T15" s="3">
        <f t="shared" si="1"/>
        <v>0</v>
      </c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>
        <f t="shared" si="0"/>
        <v>0</v>
      </c>
      <c r="T16" s="3">
        <f t="shared" si="1"/>
        <v>0</v>
      </c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>
        <f>SUM(T18:T20)</f>
        <v>58</v>
      </c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>
        <v>38</v>
      </c>
      <c r="K18" s="3">
        <v>38</v>
      </c>
      <c r="L18" s="3">
        <v>38</v>
      </c>
      <c r="M18" s="3">
        <v>38</v>
      </c>
      <c r="N18" s="3">
        <v>38</v>
      </c>
      <c r="O18" s="3">
        <v>38</v>
      </c>
      <c r="P18" s="3">
        <v>38</v>
      </c>
      <c r="Q18" s="3">
        <f>SUM(J18:P18)</f>
        <v>266</v>
      </c>
      <c r="R18" s="3"/>
      <c r="S18" s="3">
        <f>Q18</f>
        <v>266</v>
      </c>
      <c r="T18" s="3">
        <f>S18/7</f>
        <v>38</v>
      </c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20</v>
      </c>
      <c r="K19" s="3">
        <v>20</v>
      </c>
      <c r="L19" s="3">
        <v>20</v>
      </c>
      <c r="M19" s="3">
        <v>20</v>
      </c>
      <c r="N19" s="3">
        <v>20</v>
      </c>
      <c r="O19" s="3">
        <v>20</v>
      </c>
      <c r="P19" s="3">
        <v>20</v>
      </c>
      <c r="Q19" s="3">
        <f>SUM(J19:P19)</f>
        <v>140</v>
      </c>
      <c r="R19" s="3"/>
      <c r="S19" s="3">
        <f t="shared" ref="S19:S20" si="2">Q19</f>
        <v>140</v>
      </c>
      <c r="T19" s="3">
        <f t="shared" ref="T19:T65" si="3">S19/7</f>
        <v>20</v>
      </c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>
        <f t="shared" si="2"/>
        <v>0</v>
      </c>
      <c r="T20" s="3">
        <f t="shared" si="3"/>
        <v>0</v>
      </c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31">
        <f>SUM(T22:T40)</f>
        <v>41.728571428571428</v>
      </c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v>14</v>
      </c>
      <c r="R22" s="6">
        <v>7</v>
      </c>
      <c r="S22" s="3">
        <f>Q22*R22</f>
        <v>98</v>
      </c>
      <c r="T22" s="3">
        <f t="shared" si="3"/>
        <v>14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4">Q23*R23</f>
        <v>5</v>
      </c>
      <c r="T23" s="30">
        <f t="shared" si="3"/>
        <v>0.7142857142857143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14</v>
      </c>
      <c r="R24" s="6">
        <v>0.6</v>
      </c>
      <c r="S24" s="3">
        <f t="shared" si="4"/>
        <v>8.4</v>
      </c>
      <c r="T24" s="3">
        <f t="shared" si="3"/>
        <v>1.2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>
        <f t="shared" si="4"/>
        <v>8</v>
      </c>
      <c r="T25" s="30">
        <f t="shared" si="3"/>
        <v>1.1428571428571428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>
        <v>2</v>
      </c>
      <c r="K26" s="3"/>
      <c r="L26" s="3">
        <v>2</v>
      </c>
      <c r="M26" s="3"/>
      <c r="N26" s="3"/>
      <c r="O26" s="3"/>
      <c r="P26" s="3">
        <v>2</v>
      </c>
      <c r="Q26" s="3">
        <v>6</v>
      </c>
      <c r="R26" s="6">
        <v>0.7</v>
      </c>
      <c r="S26" s="3">
        <f t="shared" si="4"/>
        <v>4.1999999999999993</v>
      </c>
      <c r="T26" s="3">
        <f t="shared" si="3"/>
        <v>0.59999999999999987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>
        <f t="shared" si="4"/>
        <v>0</v>
      </c>
      <c r="T27" s="3">
        <f t="shared" si="3"/>
        <v>0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4"/>
        <v>0</v>
      </c>
      <c r="T28" s="3">
        <f t="shared" si="3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>
        <f t="shared" si="4"/>
        <v>0</v>
      </c>
      <c r="T29" s="3">
        <f t="shared" si="3"/>
        <v>0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4"/>
        <v>0</v>
      </c>
      <c r="T30" s="3">
        <f t="shared" si="3"/>
        <v>0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/>
      <c r="M31" s="3"/>
      <c r="N31" s="3"/>
      <c r="O31" s="3"/>
      <c r="P31" s="3"/>
      <c r="Q31" s="3">
        <v>1</v>
      </c>
      <c r="R31" s="6">
        <v>1</v>
      </c>
      <c r="S31" s="3">
        <f t="shared" si="4"/>
        <v>1</v>
      </c>
      <c r="T31" s="30">
        <f t="shared" si="3"/>
        <v>0.14285714285714285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>
        <f t="shared" si="4"/>
        <v>0</v>
      </c>
      <c r="T32" s="3">
        <f t="shared" si="3"/>
        <v>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4"/>
        <v>0</v>
      </c>
      <c r="T33" s="3">
        <f t="shared" si="3"/>
        <v>0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4"/>
        <v>0</v>
      </c>
      <c r="T34" s="3">
        <f t="shared" si="3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>
        <v>1</v>
      </c>
      <c r="K35" s="3"/>
      <c r="L35" s="3"/>
      <c r="M35" s="3"/>
      <c r="N35" s="3"/>
      <c r="O35" s="3"/>
      <c r="P35" s="3"/>
      <c r="Q35" s="3">
        <v>1</v>
      </c>
      <c r="R35" s="7">
        <v>40</v>
      </c>
      <c r="S35" s="3">
        <f t="shared" si="4"/>
        <v>40</v>
      </c>
      <c r="T35" s="30">
        <f t="shared" si="3"/>
        <v>5.7142857142857144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21</v>
      </c>
      <c r="R36" s="6">
        <v>2.5</v>
      </c>
      <c r="S36" s="3">
        <f t="shared" si="4"/>
        <v>52.5</v>
      </c>
      <c r="T36" s="3">
        <f t="shared" si="3"/>
        <v>7.5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4"/>
        <v>0</v>
      </c>
      <c r="T37" s="3">
        <f t="shared" si="3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>
        <v>2</v>
      </c>
      <c r="K38" s="3"/>
      <c r="L38" s="3"/>
      <c r="M38" s="3"/>
      <c r="N38" s="3"/>
      <c r="O38" s="3"/>
      <c r="P38" s="3"/>
      <c r="Q38" s="3">
        <v>2</v>
      </c>
      <c r="R38" s="6">
        <v>2.5</v>
      </c>
      <c r="S38" s="3">
        <f t="shared" si="4"/>
        <v>5</v>
      </c>
      <c r="T38" s="30">
        <f t="shared" si="3"/>
        <v>0.7142857142857143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>
        <v>1</v>
      </c>
      <c r="K39" s="3"/>
      <c r="L39" s="3"/>
      <c r="M39" s="3"/>
      <c r="N39" s="3"/>
      <c r="O39" s="3"/>
      <c r="P39" s="3"/>
      <c r="Q39" s="3">
        <v>1</v>
      </c>
      <c r="R39" s="7">
        <v>70</v>
      </c>
      <c r="S39" s="3">
        <f t="shared" si="4"/>
        <v>70</v>
      </c>
      <c r="T39" s="3">
        <f t="shared" si="3"/>
        <v>10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4"/>
        <v>0</v>
      </c>
      <c r="T40" s="3">
        <f t="shared" si="3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25"/>
      <c r="S41" s="19"/>
      <c r="T41" s="31">
        <f>SUM(T42:T59)</f>
        <v>17.857142857142858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7</v>
      </c>
      <c r="R42" s="6">
        <v>0.1</v>
      </c>
      <c r="S42" s="3">
        <f>Q42*R42</f>
        <v>0.70000000000000007</v>
      </c>
      <c r="T42" s="3">
        <f t="shared" si="3"/>
        <v>0.1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>
        <v>2</v>
      </c>
      <c r="K43" s="3"/>
      <c r="L43" s="3"/>
      <c r="M43" s="3"/>
      <c r="N43" s="3"/>
      <c r="O43" s="3"/>
      <c r="P43" s="3"/>
      <c r="Q43" s="3">
        <v>2</v>
      </c>
      <c r="R43" s="6">
        <v>1.9</v>
      </c>
      <c r="S43" s="3">
        <f t="shared" ref="S43:S59" si="5">Q43*R43</f>
        <v>3.8</v>
      </c>
      <c r="T43" s="30">
        <f t="shared" si="3"/>
        <v>0.54285714285714282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>
        <f t="shared" si="5"/>
        <v>6</v>
      </c>
      <c r="T44" s="30">
        <f t="shared" si="3"/>
        <v>0.8571428571428571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5"/>
        <v>0</v>
      </c>
      <c r="T45" s="3">
        <f t="shared" si="3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2</v>
      </c>
      <c r="K46" s="3"/>
      <c r="L46" s="3">
        <v>2</v>
      </c>
      <c r="M46" s="3"/>
      <c r="N46" s="3">
        <v>2</v>
      </c>
      <c r="O46" s="3"/>
      <c r="P46" s="3">
        <v>2</v>
      </c>
      <c r="Q46" s="3">
        <v>8</v>
      </c>
      <c r="R46" s="6">
        <v>2</v>
      </c>
      <c r="S46" s="3">
        <f t="shared" si="5"/>
        <v>16</v>
      </c>
      <c r="T46" s="30">
        <f t="shared" si="3"/>
        <v>2.2857142857142856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>
        <v>1</v>
      </c>
      <c r="K47" s="3"/>
      <c r="L47" s="3"/>
      <c r="M47" s="3"/>
      <c r="N47" s="3"/>
      <c r="O47" s="3"/>
      <c r="P47" s="3"/>
      <c r="Q47" s="3">
        <v>1</v>
      </c>
      <c r="R47" s="6">
        <v>0.8</v>
      </c>
      <c r="S47" s="3">
        <f t="shared" si="5"/>
        <v>0.8</v>
      </c>
      <c r="T47" s="30">
        <f t="shared" si="3"/>
        <v>0.1142857142857143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5"/>
        <v>0</v>
      </c>
      <c r="T48" s="3">
        <f t="shared" si="3"/>
        <v>0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>
        <f t="shared" si="5"/>
        <v>0</v>
      </c>
      <c r="T49" s="3">
        <f t="shared" si="3"/>
        <v>0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1</v>
      </c>
      <c r="K50" s="3"/>
      <c r="L50" s="3"/>
      <c r="M50" s="3">
        <v>1</v>
      </c>
      <c r="N50" s="3"/>
      <c r="O50" s="3">
        <v>1</v>
      </c>
      <c r="P50" s="3"/>
      <c r="Q50" s="3">
        <v>3</v>
      </c>
      <c r="R50" s="6">
        <v>1.5</v>
      </c>
      <c r="S50" s="3">
        <f t="shared" si="5"/>
        <v>4.5</v>
      </c>
      <c r="T50" s="30">
        <f t="shared" si="3"/>
        <v>0.6428571428571429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500</v>
      </c>
      <c r="K51" s="3"/>
      <c r="L51" s="3">
        <v>500</v>
      </c>
      <c r="M51" s="3"/>
      <c r="N51" s="3">
        <v>500</v>
      </c>
      <c r="O51" s="3"/>
      <c r="P51" s="3">
        <v>500</v>
      </c>
      <c r="Q51" s="3">
        <f>SUM(J51:P51)</f>
        <v>2000</v>
      </c>
      <c r="R51" s="6">
        <f>5.8/500</f>
        <v>1.1599999999999999E-2</v>
      </c>
      <c r="S51" s="3">
        <f t="shared" si="5"/>
        <v>23.2</v>
      </c>
      <c r="T51" s="30">
        <f t="shared" si="3"/>
        <v>3.3142857142857141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5"/>
        <v>0</v>
      </c>
      <c r="T52" s="3">
        <f t="shared" si="3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>
        <f t="shared" si="5"/>
        <v>14</v>
      </c>
      <c r="T53" s="3">
        <f t="shared" si="3"/>
        <v>2</v>
      </c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3">
        <v>6</v>
      </c>
      <c r="K54" s="3"/>
      <c r="L54" s="3"/>
      <c r="M54" s="3"/>
      <c r="N54" s="3"/>
      <c r="O54" s="3"/>
      <c r="P54" s="3"/>
      <c r="Q54" s="3">
        <v>6</v>
      </c>
      <c r="R54" s="7">
        <v>1</v>
      </c>
      <c r="S54" s="3">
        <f t="shared" si="5"/>
        <v>6</v>
      </c>
      <c r="T54" s="30">
        <f t="shared" si="3"/>
        <v>0.8571428571428571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>
        <v>5</v>
      </c>
      <c r="K55" s="3"/>
      <c r="L55" s="3"/>
      <c r="M55" s="3"/>
      <c r="N55" s="3">
        <v>5</v>
      </c>
      <c r="O55" s="3"/>
      <c r="P55" s="3"/>
      <c r="Q55" s="3">
        <v>10</v>
      </c>
      <c r="R55" s="6">
        <v>3</v>
      </c>
      <c r="S55" s="3">
        <f t="shared" si="5"/>
        <v>30</v>
      </c>
      <c r="T55" s="30">
        <f t="shared" si="3"/>
        <v>4.2857142857142856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5"/>
        <v>0</v>
      </c>
      <c r="T56" s="3">
        <f t="shared" si="3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5"/>
        <v>0</v>
      </c>
      <c r="T57" s="3">
        <f t="shared" si="3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5"/>
        <v>0</v>
      </c>
      <c r="T58" s="3">
        <f t="shared" si="3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>
        <v>10</v>
      </c>
      <c r="K59" s="3"/>
      <c r="L59" s="3"/>
      <c r="M59" s="3"/>
      <c r="N59" s="3">
        <v>10</v>
      </c>
      <c r="O59" s="3"/>
      <c r="P59" s="3"/>
      <c r="Q59" s="3">
        <v>20</v>
      </c>
      <c r="R59" s="6">
        <v>1</v>
      </c>
      <c r="S59" s="3">
        <f t="shared" si="5"/>
        <v>20</v>
      </c>
      <c r="T59" s="30">
        <f t="shared" si="3"/>
        <v>2.8571428571428572</v>
      </c>
    </row>
    <row r="60" spans="1:20" ht="16.5" x14ac:dyDescent="0.25">
      <c r="A60" s="9">
        <v>50</v>
      </c>
      <c r="B60" s="98" t="s">
        <v>271</v>
      </c>
      <c r="C60" s="98"/>
      <c r="D60" s="98"/>
      <c r="E60" s="98"/>
      <c r="F60" s="98"/>
      <c r="G60" s="98"/>
      <c r="H60" s="98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>
        <f>SUM(T61:T64)</f>
        <v>551</v>
      </c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22" t="s">
        <v>267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22" t="s">
        <v>267</v>
      </c>
      <c r="J62" s="3"/>
      <c r="K62" s="3"/>
      <c r="L62" s="3"/>
      <c r="M62" s="3"/>
      <c r="N62" s="3"/>
      <c r="O62" s="3"/>
      <c r="P62" s="3"/>
      <c r="Q62" s="3">
        <v>1</v>
      </c>
      <c r="R62" s="8">
        <v>400</v>
      </c>
      <c r="S62" s="3">
        <f>Q62*R62</f>
        <v>400</v>
      </c>
      <c r="T62" s="3">
        <f t="shared" ref="T62:T64" si="6">S62</f>
        <v>400</v>
      </c>
    </row>
    <row r="63" spans="1:20" ht="16.5" x14ac:dyDescent="0.25">
      <c r="A63" s="9">
        <v>53</v>
      </c>
      <c r="B63" s="86" t="s">
        <v>274</v>
      </c>
      <c r="C63" s="86"/>
      <c r="D63" s="86"/>
      <c r="E63" s="86"/>
      <c r="F63" s="86"/>
      <c r="G63" s="86"/>
      <c r="H63" s="86"/>
      <c r="I63" s="22" t="s">
        <v>267</v>
      </c>
      <c r="J63" s="3"/>
      <c r="K63" s="3"/>
      <c r="L63" s="3"/>
      <c r="M63" s="3"/>
      <c r="N63" s="3"/>
      <c r="O63" s="3"/>
      <c r="P63" s="3"/>
      <c r="Q63" s="3">
        <v>2</v>
      </c>
      <c r="R63" s="8">
        <v>50</v>
      </c>
      <c r="S63" s="3">
        <f>Q63*R63</f>
        <v>100</v>
      </c>
      <c r="T63" s="3">
        <f t="shared" si="6"/>
        <v>100</v>
      </c>
    </row>
    <row r="64" spans="1:20" ht="16.5" x14ac:dyDescent="0.25">
      <c r="A64" s="9">
        <v>54</v>
      </c>
      <c r="B64" s="86"/>
      <c r="C64" s="86"/>
      <c r="D64" s="86"/>
      <c r="E64" s="86"/>
      <c r="F64" s="86"/>
      <c r="G64" s="86"/>
      <c r="H64" s="86"/>
      <c r="I64" s="22" t="s">
        <v>267</v>
      </c>
      <c r="J64" s="3"/>
      <c r="K64" s="3"/>
      <c r="L64" s="3"/>
      <c r="M64" s="3"/>
      <c r="N64" s="3"/>
      <c r="O64" s="3"/>
      <c r="P64" s="3"/>
      <c r="Q64" s="3"/>
      <c r="R64" s="8"/>
      <c r="S64" s="3">
        <f>Q64*R64</f>
        <v>0</v>
      </c>
      <c r="T64" s="3">
        <f t="shared" si="6"/>
        <v>0</v>
      </c>
    </row>
    <row r="65" spans="1:20" ht="16.5" x14ac:dyDescent="0.25">
      <c r="A65" s="9">
        <v>55</v>
      </c>
      <c r="B65" s="86"/>
      <c r="C65" s="86"/>
      <c r="D65" s="86"/>
      <c r="E65" s="86"/>
      <c r="F65" s="86"/>
      <c r="G65" s="86"/>
      <c r="H65" s="86"/>
      <c r="I65" s="22" t="s">
        <v>267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>
        <f t="shared" si="3"/>
        <v>0</v>
      </c>
    </row>
    <row r="66" spans="1:20" x14ac:dyDescent="0.25">
      <c r="R66" s="1" t="s">
        <v>289</v>
      </c>
      <c r="T66" s="32">
        <f>T41+T21+T17+T11</f>
        <v>197.58571428571429</v>
      </c>
    </row>
    <row r="67" spans="1:20" x14ac:dyDescent="0.25">
      <c r="R67" s="1" t="s">
        <v>290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5"/>
  <sheetViews>
    <sheetView topLeftCell="B52" zoomScale="90" zoomScaleNormal="90" workbookViewId="0">
      <selection activeCell="T21" sqref="T21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85546875" style="1" customWidth="1"/>
    <col min="19" max="19" width="12.42578125" style="1" customWidth="1"/>
    <col min="20" max="20" width="11.42578125" style="1" customWidth="1"/>
    <col min="21" max="16384" width="9.140625" style="1"/>
  </cols>
  <sheetData>
    <row r="1" spans="1:20" ht="35.1" customHeight="1" x14ac:dyDescent="0.25">
      <c r="A1" s="100" t="s">
        <v>240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79</v>
      </c>
      <c r="B3" s="91"/>
      <c r="C3" s="91"/>
      <c r="D3" s="91" t="s">
        <v>118</v>
      </c>
      <c r="E3" s="91"/>
      <c r="F3" s="91" t="s">
        <v>118</v>
      </c>
      <c r="G3" s="91"/>
      <c r="H3" s="15">
        <v>1350</v>
      </c>
      <c r="I3" s="90" t="s">
        <v>119</v>
      </c>
      <c r="J3" s="90"/>
      <c r="K3" s="90" t="s">
        <v>120</v>
      </c>
      <c r="L3" s="90"/>
      <c r="M3" s="97" t="s">
        <v>121</v>
      </c>
      <c r="N3" s="97"/>
      <c r="O3" s="91" t="s">
        <v>118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/>
      <c r="G4" s="91"/>
      <c r="H4" s="15"/>
      <c r="I4" s="90"/>
      <c r="J4" s="90"/>
      <c r="K4" s="90"/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/>
      <c r="G5" s="91"/>
      <c r="H5" s="15"/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16.5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69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>
        <f>T12+T15</f>
        <v>55</v>
      </c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>
        <v>48</v>
      </c>
      <c r="K12" s="3">
        <v>45</v>
      </c>
      <c r="L12" s="3">
        <v>48</v>
      </c>
      <c r="M12" s="3">
        <v>36</v>
      </c>
      <c r="N12" s="3">
        <v>20</v>
      </c>
      <c r="O12" s="3">
        <v>2</v>
      </c>
      <c r="P12" s="3">
        <v>2</v>
      </c>
      <c r="Q12" s="3">
        <f>SUM(J12:P12)</f>
        <v>201</v>
      </c>
      <c r="R12" s="3"/>
      <c r="S12" s="3">
        <f>Q12</f>
        <v>201</v>
      </c>
      <c r="T12" s="3">
        <v>45</v>
      </c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>
        <f t="shared" ref="S13:S16" si="0">Q13</f>
        <v>0</v>
      </c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/>
      <c r="K14" s="3"/>
      <c r="L14" s="3"/>
      <c r="M14" s="3"/>
      <c r="N14" s="3"/>
      <c r="O14" s="3"/>
      <c r="P14" s="3"/>
      <c r="Q14" s="3"/>
      <c r="R14" s="3"/>
      <c r="S14" s="3">
        <f t="shared" si="0"/>
        <v>0</v>
      </c>
      <c r="T14" s="3"/>
    </row>
    <row r="15" spans="1:20" ht="16.5" x14ac:dyDescent="0.25">
      <c r="A15" s="9">
        <v>5</v>
      </c>
      <c r="B15" s="86" t="s">
        <v>95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>
        <v>10</v>
      </c>
      <c r="L15" s="3"/>
      <c r="M15" s="3">
        <v>10</v>
      </c>
      <c r="N15" s="3"/>
      <c r="O15" s="3">
        <v>10</v>
      </c>
      <c r="P15" s="3"/>
      <c r="Q15" s="3">
        <v>30</v>
      </c>
      <c r="R15" s="3"/>
      <c r="S15" s="3">
        <f t="shared" si="0"/>
        <v>30</v>
      </c>
      <c r="T15" s="3">
        <v>10</v>
      </c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>
        <v>5</v>
      </c>
      <c r="K16" s="3">
        <v>5</v>
      </c>
      <c r="L16" s="3">
        <v>5</v>
      </c>
      <c r="M16" s="3">
        <v>5</v>
      </c>
      <c r="N16" s="3">
        <v>5</v>
      </c>
      <c r="O16" s="3">
        <v>5</v>
      </c>
      <c r="P16" s="3">
        <v>5</v>
      </c>
      <c r="Q16" s="3">
        <v>35</v>
      </c>
      <c r="R16" s="3"/>
      <c r="S16" s="3">
        <f t="shared" si="0"/>
        <v>35</v>
      </c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>
        <f>T18+T19</f>
        <v>20</v>
      </c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>
        <v>15</v>
      </c>
      <c r="K18" s="3">
        <v>15</v>
      </c>
      <c r="L18" s="3">
        <v>15</v>
      </c>
      <c r="M18" s="3">
        <v>15</v>
      </c>
      <c r="N18" s="3">
        <v>15</v>
      </c>
      <c r="O18" s="3">
        <v>15</v>
      </c>
      <c r="P18" s="3">
        <v>15</v>
      </c>
      <c r="Q18" s="3">
        <v>105</v>
      </c>
      <c r="R18" s="3"/>
      <c r="S18" s="3">
        <f>Q18</f>
        <v>105</v>
      </c>
      <c r="T18" s="3">
        <f>S18/7</f>
        <v>15</v>
      </c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>
        <v>5</v>
      </c>
      <c r="K19" s="3">
        <v>5</v>
      </c>
      <c r="L19" s="3">
        <v>5</v>
      </c>
      <c r="M19" s="3">
        <v>5</v>
      </c>
      <c r="N19" s="3">
        <v>5</v>
      </c>
      <c r="O19" s="3">
        <v>5</v>
      </c>
      <c r="P19" s="3">
        <v>5</v>
      </c>
      <c r="Q19" s="3">
        <f>SUM(J19:P19)</f>
        <v>35</v>
      </c>
      <c r="R19" s="3"/>
      <c r="S19" s="3">
        <f t="shared" ref="S19:S20" si="1">Q19</f>
        <v>35</v>
      </c>
      <c r="T19" s="3">
        <f>S19/7</f>
        <v>5</v>
      </c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>
        <f t="shared" si="1"/>
        <v>0</v>
      </c>
      <c r="T20" s="3">
        <f t="shared" ref="T20:T59" si="2">S20/7</f>
        <v>0</v>
      </c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>
        <v>1</v>
      </c>
      <c r="K22" s="3"/>
      <c r="L22" s="3"/>
      <c r="M22" s="3"/>
      <c r="N22" s="3"/>
      <c r="O22" s="3"/>
      <c r="P22" s="3"/>
      <c r="Q22" s="3">
        <v>1</v>
      </c>
      <c r="R22" s="6">
        <v>7</v>
      </c>
      <c r="S22" s="3">
        <f>Q22*R22</f>
        <v>7</v>
      </c>
      <c r="T22" s="3">
        <f t="shared" si="2"/>
        <v>1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3">Q23*R23</f>
        <v>5</v>
      </c>
      <c r="T23" s="30">
        <f t="shared" si="2"/>
        <v>0.7142857142857143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7</v>
      </c>
      <c r="R24" s="6">
        <v>0.6</v>
      </c>
      <c r="S24" s="3">
        <f t="shared" si="3"/>
        <v>4.2</v>
      </c>
      <c r="T24" s="3">
        <f t="shared" si="2"/>
        <v>0.6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/>
      <c r="K25" s="3"/>
      <c r="L25" s="3"/>
      <c r="M25" s="3"/>
      <c r="N25" s="3"/>
      <c r="O25" s="3"/>
      <c r="P25" s="3"/>
      <c r="Q25" s="3"/>
      <c r="R25" s="6">
        <v>8</v>
      </c>
      <c r="S25" s="3">
        <f t="shared" si="3"/>
        <v>0</v>
      </c>
      <c r="T25" s="3">
        <f t="shared" si="2"/>
        <v>0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/>
      <c r="K26" s="3"/>
      <c r="L26" s="3"/>
      <c r="M26" s="3"/>
      <c r="N26" s="3"/>
      <c r="O26" s="3"/>
      <c r="P26" s="3"/>
      <c r="Q26" s="3"/>
      <c r="R26" s="6">
        <v>0.7</v>
      </c>
      <c r="S26" s="3">
        <f t="shared" si="3"/>
        <v>0</v>
      </c>
      <c r="T26" s="3">
        <f t="shared" si="2"/>
        <v>0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>
        <f t="shared" si="3"/>
        <v>0</v>
      </c>
      <c r="T27" s="3">
        <f t="shared" si="2"/>
        <v>0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3"/>
        <v>0</v>
      </c>
      <c r="T28" s="3">
        <f t="shared" si="2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>
        <f t="shared" si="3"/>
        <v>0</v>
      </c>
      <c r="T29" s="3">
        <f t="shared" si="2"/>
        <v>0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3"/>
        <v>0</v>
      </c>
      <c r="T30" s="3">
        <f t="shared" si="2"/>
        <v>0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/>
      <c r="K31" s="3"/>
      <c r="L31" s="3"/>
      <c r="M31" s="3"/>
      <c r="N31" s="3"/>
      <c r="O31" s="3"/>
      <c r="P31" s="3"/>
      <c r="Q31" s="3"/>
      <c r="R31" s="6">
        <v>1</v>
      </c>
      <c r="S31" s="3">
        <f t="shared" si="3"/>
        <v>0</v>
      </c>
      <c r="T31" s="3">
        <f t="shared" si="2"/>
        <v>0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>
        <f t="shared" si="3"/>
        <v>0</v>
      </c>
      <c r="T32" s="3">
        <f t="shared" si="2"/>
        <v>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3"/>
        <v>0</v>
      </c>
      <c r="T33" s="3">
        <f t="shared" si="2"/>
        <v>0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3"/>
        <v>0</v>
      </c>
      <c r="T34" s="3">
        <f t="shared" si="2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/>
      <c r="K35" s="3"/>
      <c r="L35" s="3"/>
      <c r="M35" s="3"/>
      <c r="N35" s="3"/>
      <c r="O35" s="3"/>
      <c r="P35" s="3"/>
      <c r="Q35" s="3"/>
      <c r="R35" s="7">
        <v>40</v>
      </c>
      <c r="S35" s="3">
        <f t="shared" si="3"/>
        <v>0</v>
      </c>
      <c r="T35" s="3">
        <f t="shared" si="2"/>
        <v>0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/>
      <c r="K36" s="3"/>
      <c r="L36" s="3"/>
      <c r="M36" s="3"/>
      <c r="N36" s="3"/>
      <c r="O36" s="3"/>
      <c r="P36" s="3"/>
      <c r="Q36" s="3"/>
      <c r="R36" s="6">
        <v>2.5</v>
      </c>
      <c r="S36" s="3">
        <f t="shared" si="3"/>
        <v>0</v>
      </c>
      <c r="T36" s="3">
        <f t="shared" si="2"/>
        <v>0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3"/>
        <v>0</v>
      </c>
      <c r="T37" s="3">
        <f t="shared" si="2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/>
      <c r="K38" s="3"/>
      <c r="L38" s="3"/>
      <c r="M38" s="3"/>
      <c r="N38" s="3"/>
      <c r="O38" s="3"/>
      <c r="P38" s="3"/>
      <c r="Q38" s="3"/>
      <c r="R38" s="6">
        <v>2.5</v>
      </c>
      <c r="S38" s="3">
        <f t="shared" si="3"/>
        <v>0</v>
      </c>
      <c r="T38" s="3">
        <f t="shared" si="2"/>
        <v>0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/>
      <c r="K39" s="3"/>
      <c r="L39" s="3"/>
      <c r="M39" s="3"/>
      <c r="N39" s="3"/>
      <c r="O39" s="3"/>
      <c r="P39" s="3"/>
      <c r="Q39" s="3"/>
      <c r="R39" s="7">
        <v>70</v>
      </c>
      <c r="S39" s="3">
        <f t="shared" si="3"/>
        <v>0</v>
      </c>
      <c r="T39" s="3">
        <f t="shared" si="2"/>
        <v>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3"/>
        <v>0</v>
      </c>
      <c r="T40" s="3">
        <f t="shared" si="2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25"/>
      <c r="S41" s="19"/>
      <c r="T41" s="3">
        <f t="shared" si="2"/>
        <v>0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>
        <v>1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1</v>
      </c>
      <c r="Q42" s="3">
        <v>7</v>
      </c>
      <c r="R42" s="6">
        <v>0.1</v>
      </c>
      <c r="S42" s="3">
        <f>Q42*R42</f>
        <v>0.70000000000000007</v>
      </c>
      <c r="T42" s="3">
        <f t="shared" si="2"/>
        <v>0.1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>
        <v>1</v>
      </c>
      <c r="K43" s="3"/>
      <c r="L43" s="3"/>
      <c r="M43" s="3"/>
      <c r="N43" s="3">
        <v>1</v>
      </c>
      <c r="O43" s="3"/>
      <c r="P43" s="3"/>
      <c r="Q43" s="3">
        <v>2</v>
      </c>
      <c r="R43" s="6">
        <v>1.9</v>
      </c>
      <c r="S43" s="3">
        <f t="shared" ref="S43:S59" si="4">Q43*R43</f>
        <v>3.8</v>
      </c>
      <c r="T43" s="3">
        <f t="shared" si="2"/>
        <v>0.54285714285714282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>
        <f t="shared" si="4"/>
        <v>6</v>
      </c>
      <c r="T44" s="3">
        <f t="shared" si="2"/>
        <v>0.8571428571428571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4"/>
        <v>0</v>
      </c>
      <c r="T45" s="3">
        <f t="shared" si="2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1</v>
      </c>
      <c r="K46" s="3"/>
      <c r="L46" s="3"/>
      <c r="M46" s="3"/>
      <c r="N46" s="3">
        <v>1</v>
      </c>
      <c r="O46" s="3"/>
      <c r="P46" s="3"/>
      <c r="Q46" s="3">
        <v>2</v>
      </c>
      <c r="R46" s="6">
        <v>2</v>
      </c>
      <c r="S46" s="3">
        <f t="shared" si="4"/>
        <v>4</v>
      </c>
      <c r="T46" s="3">
        <f t="shared" si="2"/>
        <v>0.5714285714285714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>
        <v>1</v>
      </c>
      <c r="K47" s="3"/>
      <c r="L47" s="3"/>
      <c r="M47" s="3"/>
      <c r="N47" s="3"/>
      <c r="O47" s="3"/>
      <c r="P47" s="3"/>
      <c r="Q47" s="3">
        <v>1</v>
      </c>
      <c r="R47" s="6">
        <v>0.8</v>
      </c>
      <c r="S47" s="3">
        <f t="shared" si="4"/>
        <v>0.8</v>
      </c>
      <c r="T47" s="3">
        <f t="shared" si="2"/>
        <v>0.1142857142857143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>
        <v>1</v>
      </c>
      <c r="K48" s="3"/>
      <c r="L48" s="3"/>
      <c r="M48" s="3"/>
      <c r="N48" s="3"/>
      <c r="O48" s="3"/>
      <c r="P48" s="3"/>
      <c r="Q48" s="3">
        <v>1</v>
      </c>
      <c r="R48" s="6">
        <v>0.15</v>
      </c>
      <c r="S48" s="3">
        <f t="shared" si="4"/>
        <v>0.15</v>
      </c>
      <c r="T48" s="3">
        <f t="shared" si="2"/>
        <v>2.1428571428571429E-2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>
        <v>1</v>
      </c>
      <c r="K49" s="3"/>
      <c r="L49" s="3"/>
      <c r="M49" s="3"/>
      <c r="N49" s="3"/>
      <c r="O49" s="3"/>
      <c r="P49" s="3"/>
      <c r="Q49" s="3">
        <v>1</v>
      </c>
      <c r="R49" s="6">
        <v>0.3</v>
      </c>
      <c r="S49" s="3">
        <f t="shared" si="4"/>
        <v>0.3</v>
      </c>
      <c r="T49" s="3">
        <f t="shared" si="2"/>
        <v>4.2857142857142858E-2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/>
      <c r="K50" s="3"/>
      <c r="L50" s="3"/>
      <c r="M50" s="3"/>
      <c r="N50" s="3"/>
      <c r="O50" s="3"/>
      <c r="P50" s="3"/>
      <c r="Q50" s="3"/>
      <c r="R50" s="6">
        <v>1.5</v>
      </c>
      <c r="S50" s="3">
        <f t="shared" si="4"/>
        <v>0</v>
      </c>
      <c r="T50" s="3">
        <f t="shared" si="2"/>
        <v>0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500</v>
      </c>
      <c r="K51" s="3"/>
      <c r="L51" s="3"/>
      <c r="M51" s="3"/>
      <c r="N51" s="3"/>
      <c r="O51" s="3">
        <v>500</v>
      </c>
      <c r="P51" s="3"/>
      <c r="Q51" s="3">
        <v>1000</v>
      </c>
      <c r="R51" s="6">
        <f>5.8/500</f>
        <v>1.1599999999999999E-2</v>
      </c>
      <c r="S51" s="3">
        <f t="shared" si="4"/>
        <v>11.6</v>
      </c>
      <c r="T51" s="3">
        <f t="shared" si="2"/>
        <v>1.657142857142857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4"/>
        <v>0</v>
      </c>
      <c r="T52" s="3">
        <f t="shared" si="2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/>
      <c r="K53" s="3"/>
      <c r="L53" s="3"/>
      <c r="M53" s="3"/>
      <c r="N53" s="3"/>
      <c r="O53" s="3"/>
      <c r="P53" s="3"/>
      <c r="Q53" s="3"/>
      <c r="R53" s="6">
        <v>0.1</v>
      </c>
      <c r="S53" s="3">
        <f t="shared" si="4"/>
        <v>0</v>
      </c>
      <c r="T53" s="3">
        <f t="shared" si="2"/>
        <v>0</v>
      </c>
    </row>
    <row r="54" spans="1:20" ht="16.5" x14ac:dyDescent="0.25">
      <c r="A54" s="9">
        <v>44</v>
      </c>
      <c r="B54" s="86" t="s">
        <v>122</v>
      </c>
      <c r="C54" s="86"/>
      <c r="D54" s="86"/>
      <c r="E54" s="86"/>
      <c r="F54" s="86"/>
      <c r="G54" s="86"/>
      <c r="H54" s="86"/>
      <c r="I54" s="13" t="s">
        <v>4</v>
      </c>
      <c r="J54" s="3"/>
      <c r="K54" s="3"/>
      <c r="L54" s="3"/>
      <c r="M54" s="3"/>
      <c r="N54" s="3"/>
      <c r="O54" s="3"/>
      <c r="P54" s="3"/>
      <c r="Q54" s="3"/>
      <c r="R54" s="7">
        <v>1</v>
      </c>
      <c r="S54" s="3">
        <f t="shared" si="4"/>
        <v>0</v>
      </c>
      <c r="T54" s="3">
        <f t="shared" si="2"/>
        <v>0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/>
      <c r="K55" s="3"/>
      <c r="L55" s="3"/>
      <c r="M55" s="3"/>
      <c r="N55" s="3"/>
      <c r="O55" s="3"/>
      <c r="P55" s="3"/>
      <c r="Q55" s="3"/>
      <c r="R55" s="6">
        <v>3</v>
      </c>
      <c r="S55" s="3">
        <f t="shared" si="4"/>
        <v>0</v>
      </c>
      <c r="T55" s="3">
        <f t="shared" si="2"/>
        <v>0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4"/>
        <v>0</v>
      </c>
      <c r="T56" s="3">
        <f t="shared" si="2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4"/>
        <v>0</v>
      </c>
      <c r="T57" s="3">
        <f t="shared" si="2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4"/>
        <v>0</v>
      </c>
      <c r="T58" s="3">
        <f t="shared" si="2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4"/>
        <v>0</v>
      </c>
      <c r="T59" s="3">
        <f t="shared" si="2"/>
        <v>0</v>
      </c>
    </row>
    <row r="60" spans="1:20" ht="16.5" x14ac:dyDescent="0.25">
      <c r="A60" s="9">
        <v>50</v>
      </c>
      <c r="B60" s="98" t="s">
        <v>271</v>
      </c>
      <c r="C60" s="98"/>
      <c r="D60" s="98"/>
      <c r="E60" s="98"/>
      <c r="F60" s="98"/>
      <c r="G60" s="98"/>
      <c r="H60" s="98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22" t="s">
        <v>267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22" t="s">
        <v>267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>
        <f t="shared" ref="T62:T63" si="5">S62</f>
        <v>500</v>
      </c>
    </row>
    <row r="63" spans="1:20" ht="16.5" x14ac:dyDescent="0.25">
      <c r="A63" s="9">
        <v>53</v>
      </c>
      <c r="B63" s="86" t="s">
        <v>272</v>
      </c>
      <c r="C63" s="86"/>
      <c r="D63" s="86"/>
      <c r="E63" s="86"/>
      <c r="F63" s="86"/>
      <c r="G63" s="86"/>
      <c r="H63" s="86"/>
      <c r="I63" s="22" t="s">
        <v>267</v>
      </c>
      <c r="J63" s="3"/>
      <c r="K63" s="3"/>
      <c r="L63" s="3"/>
      <c r="M63" s="3"/>
      <c r="N63" s="3"/>
      <c r="O63" s="3"/>
      <c r="P63" s="3"/>
      <c r="Q63" s="3">
        <v>2</v>
      </c>
      <c r="R63" s="8">
        <v>130</v>
      </c>
      <c r="S63" s="3">
        <f>Q63*R63</f>
        <v>260</v>
      </c>
      <c r="T63" s="3">
        <f t="shared" si="5"/>
        <v>260</v>
      </c>
    </row>
    <row r="64" spans="1:20" ht="16.5" x14ac:dyDescent="0.25">
      <c r="A64" s="9">
        <v>54</v>
      </c>
      <c r="B64" s="86" t="s">
        <v>270</v>
      </c>
      <c r="C64" s="86"/>
      <c r="D64" s="86"/>
      <c r="E64" s="86"/>
      <c r="F64" s="86"/>
      <c r="G64" s="86"/>
      <c r="H64" s="86"/>
      <c r="I64" s="22" t="s">
        <v>267</v>
      </c>
      <c r="J64" s="3"/>
      <c r="K64" s="3"/>
      <c r="L64" s="3"/>
      <c r="M64" s="3"/>
      <c r="N64" s="3"/>
      <c r="O64" s="3"/>
      <c r="P64" s="3"/>
      <c r="Q64" s="3">
        <v>1</v>
      </c>
      <c r="R64" s="8">
        <v>700</v>
      </c>
      <c r="S64" s="3">
        <f>Q64*R64</f>
        <v>700</v>
      </c>
      <c r="T64" s="3">
        <f>S64</f>
        <v>700</v>
      </c>
    </row>
    <row r="65" spans="1:20" ht="16.5" x14ac:dyDescent="0.25">
      <c r="A65" s="9">
        <v>55</v>
      </c>
      <c r="B65" s="86"/>
      <c r="C65" s="86"/>
      <c r="D65" s="86"/>
      <c r="E65" s="86"/>
      <c r="F65" s="86"/>
      <c r="G65" s="86"/>
      <c r="H65" s="86"/>
      <c r="I65" s="22" t="s">
        <v>267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4" zoomScale="90" zoomScaleNormal="90" workbookViewId="0">
      <selection activeCell="B64" sqref="B63:H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1.7109375" style="1" customWidth="1"/>
    <col min="21" max="16384" width="9.140625" style="1"/>
  </cols>
  <sheetData>
    <row r="1" spans="1:20" ht="35.1" customHeight="1" x14ac:dyDescent="0.25">
      <c r="A1" s="100" t="s">
        <v>240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</row>
    <row r="2" spans="1:20" s="2" customFormat="1" ht="35.1" customHeight="1" x14ac:dyDescent="0.25">
      <c r="A2" s="94" t="s">
        <v>7</v>
      </c>
      <c r="B2" s="94"/>
      <c r="C2" s="94"/>
      <c r="D2" s="94" t="s">
        <v>8</v>
      </c>
      <c r="E2" s="94"/>
      <c r="F2" s="94" t="s">
        <v>9</v>
      </c>
      <c r="G2" s="94"/>
      <c r="H2" s="21" t="s">
        <v>10</v>
      </c>
      <c r="I2" s="94" t="s">
        <v>11</v>
      </c>
      <c r="J2" s="94"/>
      <c r="K2" s="94" t="s">
        <v>12</v>
      </c>
      <c r="L2" s="94"/>
      <c r="M2" s="94" t="s">
        <v>13</v>
      </c>
      <c r="N2" s="94"/>
      <c r="O2" s="94" t="s">
        <v>5</v>
      </c>
      <c r="P2" s="94"/>
      <c r="Q2" s="94" t="s">
        <v>14</v>
      </c>
      <c r="R2" s="94"/>
      <c r="S2" s="94"/>
      <c r="T2" s="94"/>
    </row>
    <row r="3" spans="1:20" ht="16.5" x14ac:dyDescent="0.3">
      <c r="A3" s="91" t="s">
        <v>123</v>
      </c>
      <c r="B3" s="91"/>
      <c r="C3" s="91"/>
      <c r="D3" s="91" t="s">
        <v>133</v>
      </c>
      <c r="E3" s="91"/>
      <c r="F3" s="91" t="s">
        <v>133</v>
      </c>
      <c r="G3" s="91"/>
      <c r="H3" s="15">
        <v>2800</v>
      </c>
      <c r="I3" s="90" t="s">
        <v>134</v>
      </c>
      <c r="J3" s="90"/>
      <c r="K3" s="90" t="s">
        <v>135</v>
      </c>
      <c r="L3" s="90"/>
      <c r="M3" s="97" t="s">
        <v>136</v>
      </c>
      <c r="N3" s="97"/>
      <c r="O3" s="91" t="s">
        <v>133</v>
      </c>
      <c r="P3" s="91"/>
      <c r="Q3" s="95"/>
      <c r="R3" s="95"/>
      <c r="S3" s="95"/>
      <c r="T3" s="95"/>
    </row>
    <row r="4" spans="1:20" ht="16.5" x14ac:dyDescent="0.3">
      <c r="A4" s="91"/>
      <c r="B4" s="91"/>
      <c r="C4" s="91"/>
      <c r="D4" s="91"/>
      <c r="E4" s="91"/>
      <c r="F4" s="91" t="s">
        <v>137</v>
      </c>
      <c r="G4" s="91"/>
      <c r="H4" s="15">
        <v>300</v>
      </c>
      <c r="I4" s="90" t="s">
        <v>138</v>
      </c>
      <c r="J4" s="90"/>
      <c r="K4" s="90" t="s">
        <v>139</v>
      </c>
      <c r="L4" s="90"/>
      <c r="M4" s="97"/>
      <c r="N4" s="97"/>
      <c r="O4" s="91"/>
      <c r="P4" s="91"/>
      <c r="Q4" s="95"/>
      <c r="R4" s="95"/>
      <c r="S4" s="95"/>
      <c r="T4" s="95"/>
    </row>
    <row r="5" spans="1:20" ht="16.5" x14ac:dyDescent="0.3">
      <c r="A5" s="91"/>
      <c r="B5" s="91"/>
      <c r="C5" s="91"/>
      <c r="D5" s="91"/>
      <c r="E5" s="91"/>
      <c r="F5" s="91" t="s">
        <v>140</v>
      </c>
      <c r="G5" s="91"/>
      <c r="H5" s="15">
        <v>530</v>
      </c>
      <c r="I5" s="90"/>
      <c r="J5" s="90"/>
      <c r="K5" s="90"/>
      <c r="L5" s="90"/>
      <c r="M5" s="97"/>
      <c r="N5" s="97"/>
      <c r="O5" s="91"/>
      <c r="P5" s="91"/>
      <c r="Q5" s="95"/>
      <c r="R5" s="95"/>
      <c r="S5" s="95"/>
      <c r="T5" s="95"/>
    </row>
    <row r="6" spans="1:20" ht="16.5" x14ac:dyDescent="0.3">
      <c r="A6" s="91"/>
      <c r="B6" s="91"/>
      <c r="C6" s="91"/>
      <c r="D6" s="91"/>
      <c r="E6" s="91"/>
      <c r="F6" s="91"/>
      <c r="G6" s="91"/>
      <c r="H6" s="15"/>
      <c r="I6" s="90"/>
      <c r="J6" s="90"/>
      <c r="K6" s="90"/>
      <c r="L6" s="90"/>
      <c r="M6" s="97"/>
      <c r="N6" s="97"/>
      <c r="O6" s="91"/>
      <c r="P6" s="91"/>
      <c r="Q6" s="95"/>
      <c r="R6" s="95"/>
      <c r="S6" s="95"/>
      <c r="T6" s="95"/>
    </row>
    <row r="7" spans="1:20" ht="16.5" x14ac:dyDescent="0.3">
      <c r="A7" s="91"/>
      <c r="B7" s="91"/>
      <c r="C7" s="91"/>
      <c r="D7" s="91"/>
      <c r="E7" s="91"/>
      <c r="F7" s="91"/>
      <c r="G7" s="91"/>
      <c r="H7" s="15"/>
      <c r="I7" s="90"/>
      <c r="J7" s="90"/>
      <c r="K7" s="90"/>
      <c r="L7" s="90"/>
      <c r="M7" s="97"/>
      <c r="N7" s="97"/>
      <c r="O7" s="91"/>
      <c r="P7" s="91"/>
      <c r="Q7" s="95"/>
      <c r="R7" s="95"/>
      <c r="S7" s="95"/>
      <c r="T7" s="95"/>
    </row>
    <row r="8" spans="1:20" ht="36" customHeight="1" x14ac:dyDescent="0.3">
      <c r="A8" s="91"/>
      <c r="B8" s="91"/>
      <c r="C8" s="91"/>
      <c r="D8" s="91"/>
      <c r="E8" s="91"/>
      <c r="F8" s="91"/>
      <c r="G8" s="91"/>
      <c r="H8" s="15"/>
      <c r="I8" s="90"/>
      <c r="J8" s="90"/>
      <c r="K8" s="90"/>
      <c r="L8" s="90"/>
      <c r="M8" s="97"/>
      <c r="N8" s="97"/>
      <c r="O8" s="91"/>
      <c r="P8" s="91"/>
      <c r="Q8" s="95"/>
      <c r="R8" s="95"/>
      <c r="S8" s="95"/>
      <c r="T8" s="95"/>
    </row>
    <row r="9" spans="1:20" ht="16.5" customHeight="1" x14ac:dyDescent="0.25">
      <c r="A9" s="92" t="s">
        <v>0</v>
      </c>
      <c r="B9" s="93" t="s">
        <v>2</v>
      </c>
      <c r="C9" s="93"/>
      <c r="D9" s="93"/>
      <c r="E9" s="93"/>
      <c r="F9" s="93"/>
      <c r="G9" s="93"/>
      <c r="H9" s="93"/>
      <c r="I9" s="93" t="s">
        <v>1</v>
      </c>
      <c r="J9" s="93" t="s">
        <v>3</v>
      </c>
      <c r="K9" s="93"/>
      <c r="L9" s="93"/>
      <c r="M9" s="93"/>
      <c r="N9" s="93"/>
      <c r="O9" s="93"/>
      <c r="P9" s="93"/>
      <c r="Q9" s="93"/>
      <c r="R9" s="93" t="s">
        <v>243</v>
      </c>
      <c r="S9" s="93" t="s">
        <v>244</v>
      </c>
      <c r="T9" s="93" t="s">
        <v>242</v>
      </c>
    </row>
    <row r="10" spans="1:20" ht="73.5" customHeight="1" x14ac:dyDescent="0.25">
      <c r="A10" s="92"/>
      <c r="B10" s="93"/>
      <c r="C10" s="93"/>
      <c r="D10" s="93"/>
      <c r="E10" s="93"/>
      <c r="F10" s="93"/>
      <c r="G10" s="93"/>
      <c r="H10" s="93"/>
      <c r="I10" s="93"/>
      <c r="J10" s="10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 t="s">
        <v>27</v>
      </c>
      <c r="P10" s="10" t="s">
        <v>28</v>
      </c>
      <c r="Q10" s="10" t="s">
        <v>29</v>
      </c>
      <c r="R10" s="93"/>
      <c r="S10" s="93"/>
      <c r="T10" s="93"/>
    </row>
    <row r="11" spans="1:20" ht="16.5" customHeight="1" x14ac:dyDescent="0.25">
      <c r="A11" s="9">
        <v>1</v>
      </c>
      <c r="B11" s="98" t="s">
        <v>32</v>
      </c>
      <c r="C11" s="98"/>
      <c r="D11" s="98"/>
      <c r="E11" s="98"/>
      <c r="F11" s="98"/>
      <c r="G11" s="98"/>
      <c r="H11" s="98"/>
      <c r="I11" s="23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ht="16.5" x14ac:dyDescent="0.25">
      <c r="A12" s="9">
        <v>2</v>
      </c>
      <c r="B12" s="86" t="s">
        <v>33</v>
      </c>
      <c r="C12" s="86"/>
      <c r="D12" s="86"/>
      <c r="E12" s="86"/>
      <c r="F12" s="86"/>
      <c r="G12" s="86"/>
      <c r="H12" s="86"/>
      <c r="I12" s="22" t="s">
        <v>267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6.5" x14ac:dyDescent="0.25">
      <c r="A13" s="9">
        <v>3</v>
      </c>
      <c r="B13" s="86" t="s">
        <v>34</v>
      </c>
      <c r="C13" s="86"/>
      <c r="D13" s="86"/>
      <c r="E13" s="86"/>
      <c r="F13" s="86"/>
      <c r="G13" s="86"/>
      <c r="H13" s="86"/>
      <c r="I13" s="22" t="s">
        <v>267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6.5" x14ac:dyDescent="0.25">
      <c r="A14" s="9">
        <v>4</v>
      </c>
      <c r="B14" s="86" t="s">
        <v>35</v>
      </c>
      <c r="C14" s="86"/>
      <c r="D14" s="86"/>
      <c r="E14" s="86"/>
      <c r="F14" s="86"/>
      <c r="G14" s="86"/>
      <c r="H14" s="86"/>
      <c r="I14" s="22" t="s">
        <v>267</v>
      </c>
      <c r="J14" s="3"/>
      <c r="K14" s="3"/>
      <c r="L14" s="3"/>
      <c r="M14" s="3"/>
      <c r="N14" s="3"/>
      <c r="O14" s="3"/>
      <c r="P14" s="3"/>
      <c r="Q14" s="3">
        <v>350</v>
      </c>
      <c r="R14" s="3"/>
      <c r="S14" s="3">
        <f>Q14</f>
        <v>350</v>
      </c>
      <c r="T14" s="3">
        <f>S14/4</f>
        <v>87.5</v>
      </c>
    </row>
    <row r="15" spans="1:20" ht="16.5" x14ac:dyDescent="0.25">
      <c r="A15" s="9">
        <v>5</v>
      </c>
      <c r="B15" s="86" t="s">
        <v>36</v>
      </c>
      <c r="C15" s="86"/>
      <c r="D15" s="86"/>
      <c r="E15" s="86"/>
      <c r="F15" s="86"/>
      <c r="G15" s="86"/>
      <c r="H15" s="86"/>
      <c r="I15" s="22" t="s">
        <v>267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6.5" x14ac:dyDescent="0.25">
      <c r="A16" s="9">
        <v>6</v>
      </c>
      <c r="B16" s="86" t="s">
        <v>37</v>
      </c>
      <c r="C16" s="86"/>
      <c r="D16" s="86"/>
      <c r="E16" s="86"/>
      <c r="F16" s="86"/>
      <c r="G16" s="86"/>
      <c r="H16" s="86"/>
      <c r="I16" s="22" t="s">
        <v>267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6.5" customHeight="1" x14ac:dyDescent="0.25">
      <c r="A17" s="9">
        <v>7</v>
      </c>
      <c r="B17" s="98" t="s">
        <v>38</v>
      </c>
      <c r="C17" s="98"/>
      <c r="D17" s="98"/>
      <c r="E17" s="98"/>
      <c r="F17" s="98"/>
      <c r="G17" s="98"/>
      <c r="H17" s="98"/>
      <c r="I17" s="23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</row>
    <row r="18" spans="1:20" ht="16.5" x14ac:dyDescent="0.25">
      <c r="A18" s="9">
        <v>8</v>
      </c>
      <c r="B18" s="86" t="s">
        <v>39</v>
      </c>
      <c r="C18" s="86"/>
      <c r="D18" s="86"/>
      <c r="E18" s="86"/>
      <c r="F18" s="86"/>
      <c r="G18" s="86"/>
      <c r="H18" s="86"/>
      <c r="I18" s="22" t="s">
        <v>267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6.5" x14ac:dyDescent="0.25">
      <c r="A19" s="9">
        <v>9</v>
      </c>
      <c r="B19" s="86" t="s">
        <v>40</v>
      </c>
      <c r="C19" s="86"/>
      <c r="D19" s="86"/>
      <c r="E19" s="86"/>
      <c r="F19" s="86"/>
      <c r="G19" s="86"/>
      <c r="H19" s="86"/>
      <c r="I19" s="22" t="s">
        <v>267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6.5" x14ac:dyDescent="0.25">
      <c r="A20" s="9">
        <v>10</v>
      </c>
      <c r="B20" s="86" t="s">
        <v>41</v>
      </c>
      <c r="C20" s="86"/>
      <c r="D20" s="86"/>
      <c r="E20" s="86"/>
      <c r="F20" s="86"/>
      <c r="G20" s="86"/>
      <c r="H20" s="86"/>
      <c r="I20" s="22" t="s">
        <v>267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6.5" customHeight="1" x14ac:dyDescent="0.25">
      <c r="A21" s="9">
        <v>11</v>
      </c>
      <c r="B21" s="98" t="s">
        <v>42</v>
      </c>
      <c r="C21" s="98"/>
      <c r="D21" s="98"/>
      <c r="E21" s="98"/>
      <c r="F21" s="98"/>
      <c r="G21" s="98"/>
      <c r="H21" s="98"/>
      <c r="I21" s="23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</row>
    <row r="22" spans="1:20" ht="16.5" x14ac:dyDescent="0.25">
      <c r="A22" s="9">
        <v>12</v>
      </c>
      <c r="B22" s="86" t="s">
        <v>43</v>
      </c>
      <c r="C22" s="86"/>
      <c r="D22" s="86"/>
      <c r="E22" s="86"/>
      <c r="F22" s="86"/>
      <c r="G22" s="86"/>
      <c r="H22" s="86"/>
      <c r="I22" s="13" t="s">
        <v>4</v>
      </c>
      <c r="J22" s="3">
        <v>2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2</v>
      </c>
      <c r="Q22" s="3">
        <v>14</v>
      </c>
      <c r="R22" s="6">
        <v>7</v>
      </c>
      <c r="S22" s="3">
        <f>Q22*R22</f>
        <v>98</v>
      </c>
      <c r="T22" s="3">
        <f>S22/7</f>
        <v>14</v>
      </c>
    </row>
    <row r="23" spans="1:20" ht="16.5" x14ac:dyDescent="0.25">
      <c r="A23" s="9">
        <v>13</v>
      </c>
      <c r="B23" s="86" t="s">
        <v>44</v>
      </c>
      <c r="C23" s="86"/>
      <c r="D23" s="86"/>
      <c r="E23" s="86"/>
      <c r="F23" s="86"/>
      <c r="G23" s="86"/>
      <c r="H23" s="86"/>
      <c r="I23" s="13" t="s">
        <v>4</v>
      </c>
      <c r="J23" s="3">
        <v>1</v>
      </c>
      <c r="K23" s="3"/>
      <c r="L23" s="3"/>
      <c r="M23" s="3"/>
      <c r="N23" s="3"/>
      <c r="O23" s="3"/>
      <c r="P23" s="3"/>
      <c r="Q23" s="3">
        <v>1</v>
      </c>
      <c r="R23" s="6">
        <v>5</v>
      </c>
      <c r="S23" s="3">
        <f t="shared" ref="S23:S40" si="0">Q23*R23</f>
        <v>5</v>
      </c>
      <c r="T23" s="3">
        <f t="shared" ref="T23:T59" si="1">S23/7</f>
        <v>0.7142857142857143</v>
      </c>
    </row>
    <row r="24" spans="1:20" ht="16.5" x14ac:dyDescent="0.25">
      <c r="A24" s="9">
        <v>14</v>
      </c>
      <c r="B24" s="86" t="s">
        <v>45</v>
      </c>
      <c r="C24" s="86"/>
      <c r="D24" s="86"/>
      <c r="E24" s="86"/>
      <c r="F24" s="86"/>
      <c r="G24" s="86"/>
      <c r="H24" s="86"/>
      <c r="I24" s="13" t="s">
        <v>4</v>
      </c>
      <c r="J24" s="3">
        <v>2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2</v>
      </c>
      <c r="Q24" s="3">
        <v>14</v>
      </c>
      <c r="R24" s="6">
        <v>0.6</v>
      </c>
      <c r="S24" s="3">
        <f t="shared" si="0"/>
        <v>8.4</v>
      </c>
      <c r="T24" s="3">
        <f t="shared" si="1"/>
        <v>1.2</v>
      </c>
    </row>
    <row r="25" spans="1:20" ht="16.5" x14ac:dyDescent="0.25">
      <c r="A25" s="9">
        <v>15</v>
      </c>
      <c r="B25" s="86" t="s">
        <v>46</v>
      </c>
      <c r="C25" s="86"/>
      <c r="D25" s="86"/>
      <c r="E25" s="86"/>
      <c r="F25" s="86"/>
      <c r="G25" s="86"/>
      <c r="H25" s="86"/>
      <c r="I25" s="13" t="s">
        <v>4</v>
      </c>
      <c r="J25" s="3">
        <v>1</v>
      </c>
      <c r="K25" s="3"/>
      <c r="L25" s="3"/>
      <c r="M25" s="3"/>
      <c r="N25" s="3"/>
      <c r="O25" s="3"/>
      <c r="P25" s="3"/>
      <c r="Q25" s="3">
        <v>1</v>
      </c>
      <c r="R25" s="6">
        <v>8</v>
      </c>
      <c r="S25" s="3">
        <f t="shared" si="0"/>
        <v>8</v>
      </c>
      <c r="T25" s="3">
        <f t="shared" si="1"/>
        <v>1.1428571428571428</v>
      </c>
    </row>
    <row r="26" spans="1:20" ht="16.5" x14ac:dyDescent="0.25">
      <c r="A26" s="9">
        <v>16</v>
      </c>
      <c r="B26" s="86" t="s">
        <v>47</v>
      </c>
      <c r="C26" s="86"/>
      <c r="D26" s="86"/>
      <c r="E26" s="86"/>
      <c r="F26" s="86"/>
      <c r="G26" s="86"/>
      <c r="H26" s="86"/>
      <c r="I26" s="13" t="s">
        <v>4</v>
      </c>
      <c r="J26" s="3">
        <v>2</v>
      </c>
      <c r="K26" s="3"/>
      <c r="L26" s="3">
        <v>2</v>
      </c>
      <c r="M26" s="3"/>
      <c r="N26" s="3"/>
      <c r="O26" s="3"/>
      <c r="P26" s="3">
        <v>2</v>
      </c>
      <c r="Q26" s="3">
        <v>6</v>
      </c>
      <c r="R26" s="6">
        <v>0.7</v>
      </c>
      <c r="S26" s="3">
        <f t="shared" si="0"/>
        <v>4.1999999999999993</v>
      </c>
      <c r="T26" s="3">
        <f t="shared" si="1"/>
        <v>0.59999999999999987</v>
      </c>
    </row>
    <row r="27" spans="1:20" ht="16.5" x14ac:dyDescent="0.25">
      <c r="A27" s="9">
        <v>17</v>
      </c>
      <c r="B27" s="86" t="s">
        <v>48</v>
      </c>
      <c r="C27" s="86"/>
      <c r="D27" s="86"/>
      <c r="E27" s="86"/>
      <c r="F27" s="86"/>
      <c r="G27" s="86"/>
      <c r="H27" s="86"/>
      <c r="I27" s="13" t="s">
        <v>4</v>
      </c>
      <c r="J27" s="3"/>
      <c r="K27" s="3"/>
      <c r="L27" s="3"/>
      <c r="M27" s="3"/>
      <c r="N27" s="3"/>
      <c r="O27" s="3"/>
      <c r="P27" s="3"/>
      <c r="Q27" s="3"/>
      <c r="R27" s="6">
        <v>1.9</v>
      </c>
      <c r="S27" s="3">
        <f t="shared" si="0"/>
        <v>0</v>
      </c>
      <c r="T27" s="3">
        <f t="shared" si="1"/>
        <v>0</v>
      </c>
    </row>
    <row r="28" spans="1:20" ht="16.5" x14ac:dyDescent="0.25">
      <c r="A28" s="9">
        <v>18</v>
      </c>
      <c r="B28" s="86" t="s">
        <v>49</v>
      </c>
      <c r="C28" s="86"/>
      <c r="D28" s="86"/>
      <c r="E28" s="86"/>
      <c r="F28" s="86"/>
      <c r="G28" s="86"/>
      <c r="H28" s="86"/>
      <c r="I28" s="13" t="s">
        <v>4</v>
      </c>
      <c r="J28" s="3"/>
      <c r="K28" s="3"/>
      <c r="L28" s="3"/>
      <c r="M28" s="3"/>
      <c r="N28" s="3"/>
      <c r="O28" s="3"/>
      <c r="P28" s="3"/>
      <c r="Q28" s="3"/>
      <c r="R28" s="6">
        <v>6.75</v>
      </c>
      <c r="S28" s="3">
        <f t="shared" si="0"/>
        <v>0</v>
      </c>
      <c r="T28" s="3">
        <f t="shared" si="1"/>
        <v>0</v>
      </c>
    </row>
    <row r="29" spans="1:20" ht="16.5" x14ac:dyDescent="0.25">
      <c r="A29" s="9">
        <v>19</v>
      </c>
      <c r="B29" s="86" t="s">
        <v>237</v>
      </c>
      <c r="C29" s="86"/>
      <c r="D29" s="86"/>
      <c r="E29" s="86"/>
      <c r="F29" s="86"/>
      <c r="G29" s="86"/>
      <c r="H29" s="86"/>
      <c r="I29" s="13" t="s">
        <v>4</v>
      </c>
      <c r="J29" s="3"/>
      <c r="K29" s="3"/>
      <c r="L29" s="3"/>
      <c r="M29" s="3"/>
      <c r="N29" s="3"/>
      <c r="O29" s="3"/>
      <c r="P29" s="3"/>
      <c r="Q29" s="3"/>
      <c r="R29" s="6">
        <v>1.5</v>
      </c>
      <c r="S29" s="3">
        <f t="shared" si="0"/>
        <v>0</v>
      </c>
      <c r="T29" s="3">
        <f t="shared" si="1"/>
        <v>0</v>
      </c>
    </row>
    <row r="30" spans="1:20" ht="16.5" x14ac:dyDescent="0.25">
      <c r="A30" s="9">
        <v>20</v>
      </c>
      <c r="B30" s="86" t="s">
        <v>50</v>
      </c>
      <c r="C30" s="86"/>
      <c r="D30" s="86"/>
      <c r="E30" s="86"/>
      <c r="F30" s="86"/>
      <c r="G30" s="86"/>
      <c r="H30" s="86"/>
      <c r="I30" s="13" t="s">
        <v>4</v>
      </c>
      <c r="J30" s="3"/>
      <c r="K30" s="3"/>
      <c r="L30" s="3"/>
      <c r="M30" s="3"/>
      <c r="N30" s="3"/>
      <c r="O30" s="3"/>
      <c r="P30" s="3"/>
      <c r="Q30" s="3"/>
      <c r="R30" s="6">
        <v>15</v>
      </c>
      <c r="S30" s="3">
        <f t="shared" si="0"/>
        <v>0</v>
      </c>
      <c r="T30" s="3">
        <f t="shared" si="1"/>
        <v>0</v>
      </c>
    </row>
    <row r="31" spans="1:20" ht="16.5" x14ac:dyDescent="0.25">
      <c r="A31" s="9">
        <v>21</v>
      </c>
      <c r="B31" s="86" t="s">
        <v>51</v>
      </c>
      <c r="C31" s="86"/>
      <c r="D31" s="86"/>
      <c r="E31" s="86"/>
      <c r="F31" s="86"/>
      <c r="G31" s="86"/>
      <c r="H31" s="86"/>
      <c r="I31" s="13" t="s">
        <v>4</v>
      </c>
      <c r="J31" s="3">
        <v>1</v>
      </c>
      <c r="K31" s="3"/>
      <c r="L31" s="3"/>
      <c r="M31" s="3"/>
      <c r="N31" s="3"/>
      <c r="O31" s="3"/>
      <c r="P31" s="3"/>
      <c r="Q31" s="3">
        <v>1</v>
      </c>
      <c r="R31" s="6">
        <v>1</v>
      </c>
      <c r="S31" s="3">
        <f t="shared" si="0"/>
        <v>1</v>
      </c>
      <c r="T31" s="3">
        <f t="shared" si="1"/>
        <v>0.14285714285714285</v>
      </c>
    </row>
    <row r="32" spans="1:20" ht="16.5" x14ac:dyDescent="0.25">
      <c r="A32" s="9">
        <v>22</v>
      </c>
      <c r="B32" s="86" t="s">
        <v>52</v>
      </c>
      <c r="C32" s="86"/>
      <c r="D32" s="86"/>
      <c r="E32" s="86"/>
      <c r="F32" s="86"/>
      <c r="G32" s="86"/>
      <c r="H32" s="86"/>
      <c r="I32" s="13" t="s">
        <v>4</v>
      </c>
      <c r="J32" s="3"/>
      <c r="K32" s="3"/>
      <c r="L32" s="3"/>
      <c r="M32" s="3"/>
      <c r="N32" s="3"/>
      <c r="O32" s="3"/>
      <c r="P32" s="3"/>
      <c r="Q32" s="3"/>
      <c r="R32" s="7">
        <v>40</v>
      </c>
      <c r="S32" s="3">
        <f t="shared" si="0"/>
        <v>0</v>
      </c>
      <c r="T32" s="3">
        <f t="shared" si="1"/>
        <v>0</v>
      </c>
    </row>
    <row r="33" spans="1:20" ht="16.5" x14ac:dyDescent="0.25">
      <c r="A33" s="9">
        <v>23</v>
      </c>
      <c r="B33" s="86" t="s">
        <v>53</v>
      </c>
      <c r="C33" s="86"/>
      <c r="D33" s="86"/>
      <c r="E33" s="86"/>
      <c r="F33" s="86"/>
      <c r="G33" s="86"/>
      <c r="H33" s="86"/>
      <c r="I33" s="13" t="s">
        <v>4</v>
      </c>
      <c r="J33" s="3"/>
      <c r="K33" s="3"/>
      <c r="L33" s="3"/>
      <c r="M33" s="3"/>
      <c r="N33" s="3"/>
      <c r="O33" s="3"/>
      <c r="P33" s="3"/>
      <c r="Q33" s="3"/>
      <c r="R33" s="6">
        <v>10</v>
      </c>
      <c r="S33" s="3">
        <f t="shared" si="0"/>
        <v>0</v>
      </c>
      <c r="T33" s="3">
        <f t="shared" si="1"/>
        <v>0</v>
      </c>
    </row>
    <row r="34" spans="1:20" ht="16.5" x14ac:dyDescent="0.25">
      <c r="A34" s="9">
        <v>24</v>
      </c>
      <c r="B34" s="86" t="s">
        <v>54</v>
      </c>
      <c r="C34" s="86"/>
      <c r="D34" s="86"/>
      <c r="E34" s="86"/>
      <c r="F34" s="86"/>
      <c r="G34" s="86"/>
      <c r="H34" s="86"/>
      <c r="I34" s="13" t="s">
        <v>4</v>
      </c>
      <c r="J34" s="3"/>
      <c r="K34" s="3"/>
      <c r="L34" s="3"/>
      <c r="M34" s="3"/>
      <c r="N34" s="3"/>
      <c r="O34" s="3"/>
      <c r="P34" s="3"/>
      <c r="Q34" s="3"/>
      <c r="R34" s="8">
        <v>8</v>
      </c>
      <c r="S34" s="3">
        <f t="shared" si="0"/>
        <v>0</v>
      </c>
      <c r="T34" s="3">
        <f t="shared" si="1"/>
        <v>0</v>
      </c>
    </row>
    <row r="35" spans="1:20" ht="16.5" x14ac:dyDescent="0.25">
      <c r="A35" s="9">
        <v>25</v>
      </c>
      <c r="B35" s="86" t="s">
        <v>55</v>
      </c>
      <c r="C35" s="86"/>
      <c r="D35" s="86"/>
      <c r="E35" s="86"/>
      <c r="F35" s="86"/>
      <c r="G35" s="86"/>
      <c r="H35" s="86"/>
      <c r="I35" s="13" t="s">
        <v>4</v>
      </c>
      <c r="J35" s="3">
        <v>1</v>
      </c>
      <c r="K35" s="3"/>
      <c r="L35" s="3"/>
      <c r="M35" s="3"/>
      <c r="N35" s="3"/>
      <c r="O35" s="3"/>
      <c r="P35" s="3"/>
      <c r="Q35" s="3">
        <v>1</v>
      </c>
      <c r="R35" s="7">
        <v>40</v>
      </c>
      <c r="S35" s="3">
        <f t="shared" si="0"/>
        <v>40</v>
      </c>
      <c r="T35" s="3">
        <f t="shared" si="1"/>
        <v>5.7142857142857144</v>
      </c>
    </row>
    <row r="36" spans="1:20" ht="16.5" x14ac:dyDescent="0.25">
      <c r="A36" s="9">
        <v>26</v>
      </c>
      <c r="B36" s="86" t="s">
        <v>56</v>
      </c>
      <c r="C36" s="86"/>
      <c r="D36" s="86"/>
      <c r="E36" s="86"/>
      <c r="F36" s="86"/>
      <c r="G36" s="86"/>
      <c r="H36" s="86"/>
      <c r="I36" s="13" t="s">
        <v>4</v>
      </c>
      <c r="J36" s="3">
        <v>3</v>
      </c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21</v>
      </c>
      <c r="R36" s="6">
        <v>2.5</v>
      </c>
      <c r="S36" s="3">
        <f t="shared" si="0"/>
        <v>52.5</v>
      </c>
      <c r="T36" s="3">
        <f t="shared" si="1"/>
        <v>7.5</v>
      </c>
    </row>
    <row r="37" spans="1:20" ht="16.5" x14ac:dyDescent="0.25">
      <c r="A37" s="9">
        <v>27</v>
      </c>
      <c r="B37" s="86" t="s">
        <v>57</v>
      </c>
      <c r="C37" s="86"/>
      <c r="D37" s="86"/>
      <c r="E37" s="86"/>
      <c r="F37" s="86"/>
      <c r="G37" s="86"/>
      <c r="H37" s="86"/>
      <c r="I37" s="13" t="s">
        <v>4</v>
      </c>
      <c r="J37" s="3"/>
      <c r="K37" s="3"/>
      <c r="L37" s="3"/>
      <c r="M37" s="3"/>
      <c r="N37" s="3"/>
      <c r="O37" s="3"/>
      <c r="P37" s="3"/>
      <c r="Q37" s="3"/>
      <c r="R37" s="6">
        <v>0.6</v>
      </c>
      <c r="S37" s="3">
        <f t="shared" si="0"/>
        <v>0</v>
      </c>
      <c r="T37" s="3">
        <f t="shared" si="1"/>
        <v>0</v>
      </c>
    </row>
    <row r="38" spans="1:20" ht="16.5" x14ac:dyDescent="0.25">
      <c r="A38" s="9">
        <v>28</v>
      </c>
      <c r="B38" s="86" t="s">
        <v>58</v>
      </c>
      <c r="C38" s="86"/>
      <c r="D38" s="86"/>
      <c r="E38" s="86"/>
      <c r="F38" s="86"/>
      <c r="G38" s="86"/>
      <c r="H38" s="86"/>
      <c r="I38" s="13" t="s">
        <v>4</v>
      </c>
      <c r="J38" s="3">
        <v>2</v>
      </c>
      <c r="K38" s="3"/>
      <c r="L38" s="3"/>
      <c r="M38" s="3"/>
      <c r="N38" s="3"/>
      <c r="O38" s="3"/>
      <c r="P38" s="3"/>
      <c r="Q38" s="3">
        <v>2</v>
      </c>
      <c r="R38" s="6">
        <v>2.5</v>
      </c>
      <c r="S38" s="3">
        <f t="shared" si="0"/>
        <v>5</v>
      </c>
      <c r="T38" s="3">
        <f t="shared" si="1"/>
        <v>0.7142857142857143</v>
      </c>
    </row>
    <row r="39" spans="1:20" ht="16.5" x14ac:dyDescent="0.25">
      <c r="A39" s="9">
        <v>29</v>
      </c>
      <c r="B39" s="86" t="s">
        <v>59</v>
      </c>
      <c r="C39" s="86"/>
      <c r="D39" s="86"/>
      <c r="E39" s="86"/>
      <c r="F39" s="86"/>
      <c r="G39" s="86"/>
      <c r="H39" s="86"/>
      <c r="I39" s="13" t="s">
        <v>4</v>
      </c>
      <c r="J39" s="3">
        <v>1</v>
      </c>
      <c r="K39" s="3"/>
      <c r="L39" s="3"/>
      <c r="M39" s="3"/>
      <c r="N39" s="3"/>
      <c r="O39" s="3"/>
      <c r="P39" s="3"/>
      <c r="Q39" s="3">
        <v>1</v>
      </c>
      <c r="R39" s="7">
        <v>70</v>
      </c>
      <c r="S39" s="3">
        <f t="shared" si="0"/>
        <v>70</v>
      </c>
      <c r="T39" s="3">
        <f t="shared" si="1"/>
        <v>10</v>
      </c>
    </row>
    <row r="40" spans="1:20" ht="16.5" x14ac:dyDescent="0.25">
      <c r="A40" s="9">
        <v>30</v>
      </c>
      <c r="B40" s="86" t="s">
        <v>238</v>
      </c>
      <c r="C40" s="86"/>
      <c r="D40" s="86"/>
      <c r="E40" s="86"/>
      <c r="F40" s="86"/>
      <c r="G40" s="86"/>
      <c r="H40" s="86"/>
      <c r="I40" s="13" t="s">
        <v>239</v>
      </c>
      <c r="J40" s="3"/>
      <c r="K40" s="3"/>
      <c r="L40" s="3"/>
      <c r="M40" s="3"/>
      <c r="N40" s="3"/>
      <c r="O40" s="3"/>
      <c r="P40" s="3"/>
      <c r="Q40" s="3"/>
      <c r="R40" s="6">
        <v>20</v>
      </c>
      <c r="S40" s="3">
        <f t="shared" si="0"/>
        <v>0</v>
      </c>
      <c r="T40" s="3">
        <f t="shared" si="1"/>
        <v>0</v>
      </c>
    </row>
    <row r="41" spans="1:20" ht="16.5" customHeight="1" x14ac:dyDescent="0.25">
      <c r="A41" s="9">
        <v>31</v>
      </c>
      <c r="B41" s="98" t="s">
        <v>60</v>
      </c>
      <c r="C41" s="98"/>
      <c r="D41" s="98"/>
      <c r="E41" s="98"/>
      <c r="F41" s="98"/>
      <c r="G41" s="98"/>
      <c r="H41" s="98"/>
      <c r="I41" s="23"/>
      <c r="J41" s="19"/>
      <c r="K41" s="19"/>
      <c r="L41" s="19"/>
      <c r="M41" s="19"/>
      <c r="N41" s="19"/>
      <c r="O41" s="19"/>
      <c r="P41" s="19"/>
      <c r="Q41" s="19"/>
      <c r="R41" s="25"/>
      <c r="S41" s="19"/>
      <c r="T41" s="3">
        <f t="shared" si="1"/>
        <v>0</v>
      </c>
    </row>
    <row r="42" spans="1:20" ht="16.5" x14ac:dyDescent="0.25">
      <c r="A42" s="9">
        <v>32</v>
      </c>
      <c r="B42" s="86" t="s">
        <v>61</v>
      </c>
      <c r="C42" s="86"/>
      <c r="D42" s="86"/>
      <c r="E42" s="86"/>
      <c r="F42" s="86"/>
      <c r="G42" s="86"/>
      <c r="H42" s="86"/>
      <c r="I42" s="13" t="s">
        <v>4</v>
      </c>
      <c r="J42" s="3"/>
      <c r="K42" s="3"/>
      <c r="L42" s="3"/>
      <c r="M42" s="3"/>
      <c r="N42" s="3"/>
      <c r="O42" s="3"/>
      <c r="P42" s="3"/>
      <c r="Q42" s="3"/>
      <c r="R42" s="6">
        <v>0.1</v>
      </c>
      <c r="S42" s="3">
        <f>Q42*R42</f>
        <v>0</v>
      </c>
      <c r="T42" s="3">
        <f t="shared" si="1"/>
        <v>0</v>
      </c>
    </row>
    <row r="43" spans="1:20" ht="16.5" x14ac:dyDescent="0.25">
      <c r="A43" s="9">
        <v>33</v>
      </c>
      <c r="B43" s="86" t="s">
        <v>62</v>
      </c>
      <c r="C43" s="86"/>
      <c r="D43" s="86"/>
      <c r="E43" s="86"/>
      <c r="F43" s="86"/>
      <c r="G43" s="86"/>
      <c r="H43" s="86"/>
      <c r="I43" s="13" t="s">
        <v>4</v>
      </c>
      <c r="J43" s="3"/>
      <c r="K43" s="3"/>
      <c r="L43" s="3"/>
      <c r="M43" s="3"/>
      <c r="N43" s="3"/>
      <c r="O43" s="3"/>
      <c r="P43" s="3"/>
      <c r="Q43" s="3"/>
      <c r="R43" s="6">
        <v>1.9</v>
      </c>
      <c r="S43" s="3">
        <f t="shared" ref="S43:S59" si="2">Q43*R43</f>
        <v>0</v>
      </c>
      <c r="T43" s="3">
        <f t="shared" si="1"/>
        <v>0</v>
      </c>
    </row>
    <row r="44" spans="1:20" ht="16.5" x14ac:dyDescent="0.25">
      <c r="A44" s="9">
        <v>34</v>
      </c>
      <c r="B44" s="86" t="s">
        <v>63</v>
      </c>
      <c r="C44" s="86"/>
      <c r="D44" s="86"/>
      <c r="E44" s="86"/>
      <c r="F44" s="86"/>
      <c r="G44" s="86"/>
      <c r="H44" s="86"/>
      <c r="I44" s="13" t="s">
        <v>4</v>
      </c>
      <c r="J44" s="3">
        <v>1</v>
      </c>
      <c r="K44" s="3"/>
      <c r="L44" s="3"/>
      <c r="M44" s="3"/>
      <c r="N44" s="3"/>
      <c r="O44" s="3"/>
      <c r="P44" s="3"/>
      <c r="Q44" s="3">
        <v>1</v>
      </c>
      <c r="R44" s="6">
        <v>6</v>
      </c>
      <c r="S44" s="3">
        <f t="shared" si="2"/>
        <v>6</v>
      </c>
      <c r="T44" s="3">
        <f t="shared" si="1"/>
        <v>0.8571428571428571</v>
      </c>
    </row>
    <row r="45" spans="1:20" ht="16.5" x14ac:dyDescent="0.25">
      <c r="A45" s="9">
        <v>35</v>
      </c>
      <c r="B45" s="86" t="s">
        <v>64</v>
      </c>
      <c r="C45" s="86"/>
      <c r="D45" s="86"/>
      <c r="E45" s="86"/>
      <c r="F45" s="86"/>
      <c r="G45" s="86"/>
      <c r="H45" s="86"/>
      <c r="I45" s="13" t="s">
        <v>4</v>
      </c>
      <c r="J45" s="3"/>
      <c r="K45" s="3"/>
      <c r="L45" s="3"/>
      <c r="M45" s="3"/>
      <c r="N45" s="3"/>
      <c r="O45" s="3"/>
      <c r="P45" s="3"/>
      <c r="Q45" s="3"/>
      <c r="R45" s="6">
        <v>0.5</v>
      </c>
      <c r="S45" s="3">
        <f t="shared" si="2"/>
        <v>0</v>
      </c>
      <c r="T45" s="3">
        <f t="shared" si="1"/>
        <v>0</v>
      </c>
    </row>
    <row r="46" spans="1:20" ht="16.5" x14ac:dyDescent="0.25">
      <c r="A46" s="9">
        <v>36</v>
      </c>
      <c r="B46" s="86" t="s">
        <v>65</v>
      </c>
      <c r="C46" s="86"/>
      <c r="D46" s="86"/>
      <c r="E46" s="86"/>
      <c r="F46" s="86"/>
      <c r="G46" s="86"/>
      <c r="H46" s="86"/>
      <c r="I46" s="13" t="s">
        <v>4</v>
      </c>
      <c r="J46" s="3">
        <v>2</v>
      </c>
      <c r="K46" s="3"/>
      <c r="L46" s="3">
        <v>2</v>
      </c>
      <c r="M46" s="3"/>
      <c r="N46" s="3">
        <v>2</v>
      </c>
      <c r="O46" s="3"/>
      <c r="P46" s="3">
        <v>2</v>
      </c>
      <c r="Q46" s="3">
        <v>8</v>
      </c>
      <c r="R46" s="6">
        <v>2</v>
      </c>
      <c r="S46" s="3">
        <f t="shared" si="2"/>
        <v>16</v>
      </c>
      <c r="T46" s="3">
        <f t="shared" si="1"/>
        <v>2.2857142857142856</v>
      </c>
    </row>
    <row r="47" spans="1:20" ht="16.5" x14ac:dyDescent="0.25">
      <c r="A47" s="9">
        <v>37</v>
      </c>
      <c r="B47" s="86" t="s">
        <v>66</v>
      </c>
      <c r="C47" s="86"/>
      <c r="D47" s="86"/>
      <c r="E47" s="86"/>
      <c r="F47" s="86"/>
      <c r="G47" s="86"/>
      <c r="H47" s="86"/>
      <c r="I47" s="13" t="s">
        <v>4</v>
      </c>
      <c r="J47" s="3"/>
      <c r="K47" s="3"/>
      <c r="L47" s="3"/>
      <c r="M47" s="3"/>
      <c r="N47" s="3"/>
      <c r="O47" s="3"/>
      <c r="P47" s="3"/>
      <c r="Q47" s="3"/>
      <c r="R47" s="6">
        <v>0.8</v>
      </c>
      <c r="S47" s="3">
        <f t="shared" si="2"/>
        <v>0</v>
      </c>
      <c r="T47" s="3">
        <f t="shared" si="1"/>
        <v>0</v>
      </c>
    </row>
    <row r="48" spans="1:20" ht="16.5" x14ac:dyDescent="0.25">
      <c r="A48" s="9">
        <v>38</v>
      </c>
      <c r="B48" s="86" t="s">
        <v>67</v>
      </c>
      <c r="C48" s="86"/>
      <c r="D48" s="86"/>
      <c r="E48" s="86"/>
      <c r="F48" s="86"/>
      <c r="G48" s="86"/>
      <c r="H48" s="86"/>
      <c r="I48" s="13" t="s">
        <v>4</v>
      </c>
      <c r="J48" s="3"/>
      <c r="K48" s="3"/>
      <c r="L48" s="3"/>
      <c r="M48" s="3"/>
      <c r="N48" s="3"/>
      <c r="O48" s="3"/>
      <c r="P48" s="3"/>
      <c r="Q48" s="3"/>
      <c r="R48" s="6">
        <v>0.15</v>
      </c>
      <c r="S48" s="3">
        <f t="shared" si="2"/>
        <v>0</v>
      </c>
      <c r="T48" s="3">
        <f t="shared" si="1"/>
        <v>0</v>
      </c>
    </row>
    <row r="49" spans="1:20" ht="16.5" x14ac:dyDescent="0.25">
      <c r="A49" s="9">
        <v>39</v>
      </c>
      <c r="B49" s="86" t="s">
        <v>68</v>
      </c>
      <c r="C49" s="86"/>
      <c r="D49" s="86"/>
      <c r="E49" s="86"/>
      <c r="F49" s="86"/>
      <c r="G49" s="86"/>
      <c r="H49" s="86"/>
      <c r="I49" s="13" t="s">
        <v>4</v>
      </c>
      <c r="J49" s="3"/>
      <c r="K49" s="3"/>
      <c r="L49" s="3"/>
      <c r="M49" s="3"/>
      <c r="N49" s="3"/>
      <c r="O49" s="3"/>
      <c r="P49" s="3"/>
      <c r="Q49" s="3"/>
      <c r="R49" s="6">
        <v>0.3</v>
      </c>
      <c r="S49" s="3">
        <f t="shared" si="2"/>
        <v>0</v>
      </c>
      <c r="T49" s="3">
        <f t="shared" si="1"/>
        <v>0</v>
      </c>
    </row>
    <row r="50" spans="1:20" ht="16.5" x14ac:dyDescent="0.25">
      <c r="A50" s="9">
        <v>40</v>
      </c>
      <c r="B50" s="86" t="s">
        <v>69</v>
      </c>
      <c r="C50" s="86"/>
      <c r="D50" s="86"/>
      <c r="E50" s="86"/>
      <c r="F50" s="86"/>
      <c r="G50" s="86"/>
      <c r="H50" s="86"/>
      <c r="I50" s="13" t="s">
        <v>4</v>
      </c>
      <c r="J50" s="3">
        <v>1</v>
      </c>
      <c r="K50" s="3"/>
      <c r="L50" s="3"/>
      <c r="M50" s="3">
        <v>1</v>
      </c>
      <c r="N50" s="3"/>
      <c r="O50" s="3">
        <v>1</v>
      </c>
      <c r="P50" s="3"/>
      <c r="Q50" s="3">
        <v>3</v>
      </c>
      <c r="R50" s="6">
        <v>1.5</v>
      </c>
      <c r="S50" s="3">
        <f t="shared" si="2"/>
        <v>4.5</v>
      </c>
      <c r="T50" s="3">
        <f t="shared" si="1"/>
        <v>0.6428571428571429</v>
      </c>
    </row>
    <row r="51" spans="1:20" ht="16.5" x14ac:dyDescent="0.25">
      <c r="A51" s="9">
        <v>41</v>
      </c>
      <c r="B51" s="86" t="s">
        <v>70</v>
      </c>
      <c r="C51" s="86"/>
      <c r="D51" s="86"/>
      <c r="E51" s="86"/>
      <c r="F51" s="86"/>
      <c r="G51" s="86"/>
      <c r="H51" s="86"/>
      <c r="I51" s="13" t="s">
        <v>4</v>
      </c>
      <c r="J51" s="3">
        <v>500</v>
      </c>
      <c r="K51" s="3"/>
      <c r="L51" s="3">
        <v>500</v>
      </c>
      <c r="M51" s="3"/>
      <c r="N51" s="3">
        <v>500</v>
      </c>
      <c r="O51" s="3"/>
      <c r="P51" s="3">
        <v>500</v>
      </c>
      <c r="Q51" s="3">
        <f>SUM(J51:P51)</f>
        <v>2000</v>
      </c>
      <c r="R51" s="6">
        <f>5.8/500</f>
        <v>1.1599999999999999E-2</v>
      </c>
      <c r="S51" s="3">
        <f t="shared" si="2"/>
        <v>23.2</v>
      </c>
      <c r="T51" s="3">
        <f t="shared" si="1"/>
        <v>3.3142857142857141</v>
      </c>
    </row>
    <row r="52" spans="1:20" ht="16.5" x14ac:dyDescent="0.25">
      <c r="A52" s="9">
        <v>42</v>
      </c>
      <c r="B52" s="86" t="s">
        <v>71</v>
      </c>
      <c r="C52" s="86"/>
      <c r="D52" s="86"/>
      <c r="E52" s="86"/>
      <c r="F52" s="86"/>
      <c r="G52" s="86"/>
      <c r="H52" s="86"/>
      <c r="I52" s="13" t="s">
        <v>4</v>
      </c>
      <c r="J52" s="3"/>
      <c r="K52" s="3"/>
      <c r="L52" s="3"/>
      <c r="M52" s="3"/>
      <c r="N52" s="3"/>
      <c r="O52" s="3"/>
      <c r="P52" s="3"/>
      <c r="Q52" s="3"/>
      <c r="R52" s="7">
        <v>20</v>
      </c>
      <c r="S52" s="3">
        <f t="shared" si="2"/>
        <v>0</v>
      </c>
      <c r="T52" s="3">
        <f t="shared" si="1"/>
        <v>0</v>
      </c>
    </row>
    <row r="53" spans="1:20" ht="16.5" x14ac:dyDescent="0.25">
      <c r="A53" s="9">
        <v>43</v>
      </c>
      <c r="B53" s="86" t="s">
        <v>72</v>
      </c>
      <c r="C53" s="86"/>
      <c r="D53" s="86"/>
      <c r="E53" s="86"/>
      <c r="F53" s="86"/>
      <c r="G53" s="86"/>
      <c r="H53" s="86"/>
      <c r="I53" s="13" t="s">
        <v>4</v>
      </c>
      <c r="J53" s="3">
        <v>20</v>
      </c>
      <c r="K53" s="3">
        <v>20</v>
      </c>
      <c r="L53" s="3">
        <v>20</v>
      </c>
      <c r="M53" s="3">
        <v>20</v>
      </c>
      <c r="N53" s="3">
        <v>20</v>
      </c>
      <c r="O53" s="3">
        <v>20</v>
      </c>
      <c r="P53" s="3">
        <v>20</v>
      </c>
      <c r="Q53" s="3">
        <v>140</v>
      </c>
      <c r="R53" s="6">
        <v>0.1</v>
      </c>
      <c r="S53" s="3">
        <f t="shared" si="2"/>
        <v>14</v>
      </c>
      <c r="T53" s="3">
        <f t="shared" si="1"/>
        <v>2</v>
      </c>
    </row>
    <row r="54" spans="1:20" ht="16.5" x14ac:dyDescent="0.25">
      <c r="A54" s="9">
        <v>44</v>
      </c>
      <c r="B54" s="86" t="s">
        <v>73</v>
      </c>
      <c r="C54" s="86"/>
      <c r="D54" s="86"/>
      <c r="E54" s="86"/>
      <c r="F54" s="86"/>
      <c r="G54" s="86"/>
      <c r="H54" s="86"/>
      <c r="I54" s="13" t="s">
        <v>4</v>
      </c>
      <c r="J54" s="3">
        <v>6</v>
      </c>
      <c r="K54" s="3"/>
      <c r="L54" s="3"/>
      <c r="M54" s="3"/>
      <c r="N54" s="3"/>
      <c r="O54" s="3"/>
      <c r="P54" s="3"/>
      <c r="Q54" s="3">
        <v>6</v>
      </c>
      <c r="R54" s="7">
        <v>1</v>
      </c>
      <c r="S54" s="3">
        <f t="shared" si="2"/>
        <v>6</v>
      </c>
      <c r="T54" s="3">
        <f t="shared" si="1"/>
        <v>0.8571428571428571</v>
      </c>
    </row>
    <row r="55" spans="1:20" ht="16.5" x14ac:dyDescent="0.25">
      <c r="A55" s="9">
        <v>45</v>
      </c>
      <c r="B55" s="86" t="s">
        <v>74</v>
      </c>
      <c r="C55" s="86"/>
      <c r="D55" s="86"/>
      <c r="E55" s="86"/>
      <c r="F55" s="86"/>
      <c r="G55" s="86"/>
      <c r="H55" s="86"/>
      <c r="I55" s="13" t="s">
        <v>4</v>
      </c>
      <c r="J55" s="3">
        <v>5</v>
      </c>
      <c r="K55" s="3"/>
      <c r="L55" s="3"/>
      <c r="M55" s="3"/>
      <c r="N55" s="3">
        <v>5</v>
      </c>
      <c r="O55" s="3"/>
      <c r="P55" s="3"/>
      <c r="Q55" s="3">
        <v>10</v>
      </c>
      <c r="R55" s="6">
        <v>3</v>
      </c>
      <c r="S55" s="3">
        <f t="shared" si="2"/>
        <v>30</v>
      </c>
      <c r="T55" s="3">
        <f t="shared" si="1"/>
        <v>4.2857142857142856</v>
      </c>
    </row>
    <row r="56" spans="1:20" ht="16.5" x14ac:dyDescent="0.25">
      <c r="A56" s="9">
        <v>46</v>
      </c>
      <c r="B56" s="86" t="s">
        <v>75</v>
      </c>
      <c r="C56" s="86"/>
      <c r="D56" s="86"/>
      <c r="E56" s="86"/>
      <c r="F56" s="86"/>
      <c r="G56" s="86"/>
      <c r="H56" s="86"/>
      <c r="I56" s="13" t="s">
        <v>4</v>
      </c>
      <c r="J56" s="3"/>
      <c r="K56" s="3"/>
      <c r="L56" s="3"/>
      <c r="M56" s="3"/>
      <c r="N56" s="3"/>
      <c r="O56" s="3"/>
      <c r="P56" s="3"/>
      <c r="Q56" s="3"/>
      <c r="R56" s="6">
        <v>2.5</v>
      </c>
      <c r="S56" s="3">
        <f t="shared" si="2"/>
        <v>0</v>
      </c>
      <c r="T56" s="3">
        <f t="shared" si="1"/>
        <v>0</v>
      </c>
    </row>
    <row r="57" spans="1:20" ht="16.5" x14ac:dyDescent="0.25">
      <c r="A57" s="9">
        <v>47</v>
      </c>
      <c r="B57" s="86" t="s">
        <v>76</v>
      </c>
      <c r="C57" s="86"/>
      <c r="D57" s="86"/>
      <c r="E57" s="86"/>
      <c r="F57" s="86"/>
      <c r="G57" s="86"/>
      <c r="H57" s="86"/>
      <c r="I57" s="13" t="s">
        <v>4</v>
      </c>
      <c r="J57" s="3"/>
      <c r="K57" s="3"/>
      <c r="L57" s="3"/>
      <c r="M57" s="3"/>
      <c r="N57" s="3"/>
      <c r="O57" s="3"/>
      <c r="P57" s="3"/>
      <c r="Q57" s="3"/>
      <c r="R57" s="6">
        <v>9</v>
      </c>
      <c r="S57" s="3">
        <f t="shared" si="2"/>
        <v>0</v>
      </c>
      <c r="T57" s="3">
        <f t="shared" si="1"/>
        <v>0</v>
      </c>
    </row>
    <row r="58" spans="1:20" ht="16.5" x14ac:dyDescent="0.25">
      <c r="A58" s="9">
        <v>48</v>
      </c>
      <c r="B58" s="86" t="s">
        <v>77</v>
      </c>
      <c r="C58" s="86"/>
      <c r="D58" s="86"/>
      <c r="E58" s="86"/>
      <c r="F58" s="86"/>
      <c r="G58" s="86"/>
      <c r="H58" s="86"/>
      <c r="I58" s="13" t="s">
        <v>4</v>
      </c>
      <c r="J58" s="3"/>
      <c r="K58" s="3"/>
      <c r="L58" s="3"/>
      <c r="M58" s="3"/>
      <c r="N58" s="3"/>
      <c r="O58" s="3"/>
      <c r="P58" s="3"/>
      <c r="Q58" s="3"/>
      <c r="R58" s="6">
        <v>0.7</v>
      </c>
      <c r="S58" s="3">
        <f t="shared" si="2"/>
        <v>0</v>
      </c>
      <c r="T58" s="3">
        <f t="shared" si="1"/>
        <v>0</v>
      </c>
    </row>
    <row r="59" spans="1:20" ht="16.5" x14ac:dyDescent="0.25">
      <c r="A59" s="9">
        <v>49</v>
      </c>
      <c r="B59" s="86" t="s">
        <v>78</v>
      </c>
      <c r="C59" s="86"/>
      <c r="D59" s="86"/>
      <c r="E59" s="86"/>
      <c r="F59" s="86"/>
      <c r="G59" s="86"/>
      <c r="H59" s="86"/>
      <c r="I59" s="13" t="s">
        <v>4</v>
      </c>
      <c r="J59" s="3"/>
      <c r="K59" s="3"/>
      <c r="L59" s="3"/>
      <c r="M59" s="3"/>
      <c r="N59" s="3"/>
      <c r="O59" s="3"/>
      <c r="P59" s="3"/>
      <c r="Q59" s="3"/>
      <c r="R59" s="6">
        <v>1</v>
      </c>
      <c r="S59" s="3">
        <f t="shared" si="2"/>
        <v>0</v>
      </c>
      <c r="T59" s="3">
        <f t="shared" si="1"/>
        <v>0</v>
      </c>
    </row>
    <row r="60" spans="1:20" ht="16.5" customHeight="1" x14ac:dyDescent="0.25">
      <c r="A60" s="9">
        <v>50</v>
      </c>
      <c r="B60" s="98" t="s">
        <v>271</v>
      </c>
      <c r="C60" s="98"/>
      <c r="D60" s="98"/>
      <c r="E60" s="98"/>
      <c r="F60" s="98"/>
      <c r="G60" s="98"/>
      <c r="H60" s="98"/>
      <c r="I60" s="23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1:20" ht="16.5" x14ac:dyDescent="0.25">
      <c r="A61" s="9">
        <v>51</v>
      </c>
      <c r="B61" s="86" t="s">
        <v>241</v>
      </c>
      <c r="C61" s="86"/>
      <c r="D61" s="86"/>
      <c r="E61" s="86"/>
      <c r="F61" s="86"/>
      <c r="G61" s="86"/>
      <c r="H61" s="86"/>
      <c r="I61" s="22" t="s">
        <v>267</v>
      </c>
      <c r="J61" s="3"/>
      <c r="K61" s="3"/>
      <c r="L61" s="3"/>
      <c r="M61" s="3"/>
      <c r="N61" s="3"/>
      <c r="O61" s="3"/>
      <c r="P61" s="3"/>
      <c r="Q61" s="3">
        <v>1</v>
      </c>
      <c r="R61" s="8">
        <v>51</v>
      </c>
      <c r="S61" s="3">
        <f>Q61*R61</f>
        <v>51</v>
      </c>
      <c r="T61" s="3">
        <f>S61</f>
        <v>51</v>
      </c>
    </row>
    <row r="62" spans="1:20" ht="16.5" x14ac:dyDescent="0.25">
      <c r="A62" s="9">
        <v>52</v>
      </c>
      <c r="B62" s="86" t="s">
        <v>266</v>
      </c>
      <c r="C62" s="86"/>
      <c r="D62" s="86"/>
      <c r="E62" s="86"/>
      <c r="F62" s="86"/>
      <c r="G62" s="86"/>
      <c r="H62" s="86"/>
      <c r="I62" s="22" t="s">
        <v>267</v>
      </c>
      <c r="J62" s="3"/>
      <c r="K62" s="3"/>
      <c r="L62" s="3"/>
      <c r="M62" s="3"/>
      <c r="N62" s="3"/>
      <c r="O62" s="3"/>
      <c r="P62" s="3"/>
      <c r="Q62" s="3">
        <v>1</v>
      </c>
      <c r="R62" s="8">
        <v>500</v>
      </c>
      <c r="S62" s="3">
        <f>Q62*R62</f>
        <v>500</v>
      </c>
      <c r="T62" s="3">
        <f t="shared" ref="T62:T63" si="3">S62</f>
        <v>500</v>
      </c>
    </row>
    <row r="63" spans="1:20" ht="16.5" x14ac:dyDescent="0.25">
      <c r="A63" s="9">
        <v>53</v>
      </c>
      <c r="B63" s="86" t="s">
        <v>274</v>
      </c>
      <c r="C63" s="86"/>
      <c r="D63" s="86"/>
      <c r="E63" s="86"/>
      <c r="F63" s="86"/>
      <c r="G63" s="86"/>
      <c r="H63" s="86"/>
      <c r="I63" s="22" t="s">
        <v>267</v>
      </c>
      <c r="J63" s="3"/>
      <c r="K63" s="3"/>
      <c r="L63" s="3"/>
      <c r="M63" s="3"/>
      <c r="N63" s="3"/>
      <c r="O63" s="3"/>
      <c r="P63" s="3"/>
      <c r="Q63" s="3">
        <v>2</v>
      </c>
      <c r="R63" s="8">
        <v>50</v>
      </c>
      <c r="S63" s="3">
        <f>Q63*R63</f>
        <v>100</v>
      </c>
      <c r="T63" s="3">
        <f t="shared" si="3"/>
        <v>100</v>
      </c>
    </row>
    <row r="64" spans="1:20" ht="16.5" x14ac:dyDescent="0.25">
      <c r="A64" s="9">
        <v>54</v>
      </c>
      <c r="B64" s="86"/>
      <c r="C64" s="86"/>
      <c r="D64" s="86"/>
      <c r="E64" s="86"/>
      <c r="F64" s="86"/>
      <c r="G64" s="86"/>
      <c r="H64" s="86"/>
      <c r="I64" s="22" t="s">
        <v>267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6.5" x14ac:dyDescent="0.25">
      <c r="A65" s="9">
        <v>55</v>
      </c>
      <c r="B65" s="86"/>
      <c r="C65" s="86"/>
      <c r="D65" s="86"/>
      <c r="E65" s="86"/>
      <c r="F65" s="86"/>
      <c r="G65" s="86"/>
      <c r="H65" s="86"/>
      <c r="I65" s="22" t="s">
        <v>267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6.5" customHeight="1" x14ac:dyDescent="0.25">
      <c r="A66" s="9">
        <v>56</v>
      </c>
      <c r="B66" s="98" t="s">
        <v>245</v>
      </c>
      <c r="C66" s="98"/>
      <c r="D66" s="98"/>
      <c r="E66" s="98"/>
      <c r="F66" s="98"/>
      <c r="G66" s="98"/>
      <c r="H66" s="98"/>
      <c r="I66" s="23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1:20" ht="16.5" x14ac:dyDescent="0.25">
      <c r="A67" s="9">
        <v>57</v>
      </c>
      <c r="B67" s="86" t="s">
        <v>246</v>
      </c>
      <c r="C67" s="86"/>
      <c r="D67" s="86"/>
      <c r="E67" s="86"/>
      <c r="F67" s="86"/>
      <c r="G67" s="86"/>
      <c r="H67" s="86"/>
      <c r="I67" s="13" t="s">
        <v>4</v>
      </c>
      <c r="J67" s="3"/>
      <c r="K67" s="3"/>
      <c r="L67" s="3"/>
      <c r="M67" s="3"/>
      <c r="N67" s="3"/>
      <c r="O67" s="3"/>
      <c r="P67" s="3"/>
      <c r="Q67" s="3"/>
      <c r="R67" s="24">
        <v>120</v>
      </c>
      <c r="S67" s="3"/>
      <c r="T67" s="3"/>
    </row>
    <row r="68" spans="1:20" ht="16.5" x14ac:dyDescent="0.25">
      <c r="A68" s="9">
        <v>58</v>
      </c>
      <c r="B68" s="86" t="s">
        <v>247</v>
      </c>
      <c r="C68" s="86"/>
      <c r="D68" s="86"/>
      <c r="E68" s="86"/>
      <c r="F68" s="86"/>
      <c r="G68" s="86"/>
      <c r="H68" s="86"/>
      <c r="I68" s="13" t="s">
        <v>4</v>
      </c>
      <c r="J68" s="3"/>
      <c r="K68" s="3"/>
      <c r="L68" s="3"/>
      <c r="M68" s="3"/>
      <c r="N68" s="3"/>
      <c r="O68" s="3"/>
      <c r="P68" s="3"/>
      <c r="Q68" s="3"/>
      <c r="R68" s="24">
        <v>130</v>
      </c>
      <c r="S68" s="3"/>
      <c r="T68" s="3"/>
    </row>
    <row r="69" spans="1:20" ht="16.5" x14ac:dyDescent="0.25">
      <c r="A69" s="9">
        <v>59</v>
      </c>
      <c r="B69" s="86" t="s">
        <v>248</v>
      </c>
      <c r="C69" s="86"/>
      <c r="D69" s="86"/>
      <c r="E69" s="86"/>
      <c r="F69" s="86"/>
      <c r="G69" s="86"/>
      <c r="H69" s="86"/>
      <c r="I69" s="13" t="s">
        <v>4</v>
      </c>
      <c r="J69" s="3"/>
      <c r="K69" s="3"/>
      <c r="L69" s="3"/>
      <c r="M69" s="3"/>
      <c r="N69" s="3"/>
      <c r="O69" s="3"/>
      <c r="P69" s="3"/>
      <c r="Q69" s="3"/>
      <c r="R69" s="24">
        <v>250</v>
      </c>
      <c r="S69" s="3"/>
      <c r="T69" s="3"/>
    </row>
    <row r="70" spans="1:20" ht="16.5" x14ac:dyDescent="0.25">
      <c r="A70" s="9">
        <v>60</v>
      </c>
      <c r="B70" s="86" t="s">
        <v>249</v>
      </c>
      <c r="C70" s="86"/>
      <c r="D70" s="86"/>
      <c r="E70" s="86"/>
      <c r="F70" s="86"/>
      <c r="G70" s="86"/>
      <c r="H70" s="86"/>
      <c r="I70" s="13" t="s">
        <v>4</v>
      </c>
      <c r="J70" s="3"/>
      <c r="K70" s="3"/>
      <c r="L70" s="3"/>
      <c r="M70" s="3"/>
      <c r="N70" s="3"/>
      <c r="O70" s="3"/>
      <c r="P70" s="3"/>
      <c r="Q70" s="3"/>
      <c r="R70" s="24">
        <v>447</v>
      </c>
      <c r="S70" s="3"/>
      <c r="T70" s="3"/>
    </row>
    <row r="71" spans="1:20" ht="16.5" x14ac:dyDescent="0.25">
      <c r="A71" s="9">
        <v>61</v>
      </c>
      <c r="B71" s="86" t="s">
        <v>250</v>
      </c>
      <c r="C71" s="86"/>
      <c r="D71" s="86"/>
      <c r="E71" s="86"/>
      <c r="F71" s="86"/>
      <c r="G71" s="86"/>
      <c r="H71" s="86"/>
      <c r="I71" s="13" t="s">
        <v>4</v>
      </c>
      <c r="J71" s="3"/>
      <c r="K71" s="3"/>
      <c r="L71" s="3"/>
      <c r="M71" s="3"/>
      <c r="N71" s="3"/>
      <c r="O71" s="3"/>
      <c r="P71" s="3"/>
      <c r="Q71" s="3"/>
      <c r="R71" s="24">
        <v>645</v>
      </c>
      <c r="S71" s="3"/>
      <c r="T71" s="3"/>
    </row>
    <row r="72" spans="1:20" ht="16.5" x14ac:dyDescent="0.25">
      <c r="A72" s="9">
        <v>62</v>
      </c>
      <c r="B72" s="86" t="s">
        <v>251</v>
      </c>
      <c r="C72" s="86"/>
      <c r="D72" s="86"/>
      <c r="E72" s="86"/>
      <c r="F72" s="86"/>
      <c r="G72" s="86"/>
      <c r="H72" s="86"/>
      <c r="I72" s="13" t="s">
        <v>4</v>
      </c>
      <c r="J72" s="3"/>
      <c r="K72" s="3"/>
      <c r="L72" s="3"/>
      <c r="M72" s="3"/>
      <c r="N72" s="3"/>
      <c r="O72" s="3"/>
      <c r="P72" s="3"/>
      <c r="Q72" s="3"/>
      <c r="R72" s="24">
        <v>500</v>
      </c>
      <c r="S72" s="3"/>
      <c r="T72" s="3"/>
    </row>
    <row r="73" spans="1:20" ht="16.5" x14ac:dyDescent="0.25">
      <c r="A73" s="9">
        <v>63</v>
      </c>
      <c r="B73" s="86" t="s">
        <v>252</v>
      </c>
      <c r="C73" s="86"/>
      <c r="D73" s="86"/>
      <c r="E73" s="86"/>
      <c r="F73" s="86"/>
      <c r="G73" s="86"/>
      <c r="H73" s="86"/>
      <c r="I73" s="13" t="s">
        <v>4</v>
      </c>
      <c r="J73" s="3"/>
      <c r="K73" s="3"/>
      <c r="L73" s="3"/>
      <c r="M73" s="3"/>
      <c r="N73" s="3"/>
      <c r="O73" s="3"/>
      <c r="P73" s="3"/>
      <c r="Q73" s="3"/>
      <c r="R73" s="24">
        <v>855</v>
      </c>
      <c r="S73" s="3"/>
      <c r="T73" s="3"/>
    </row>
    <row r="74" spans="1:20" ht="16.5" x14ac:dyDescent="0.25">
      <c r="A74" s="9">
        <v>64</v>
      </c>
      <c r="B74" s="86" t="s">
        <v>253</v>
      </c>
      <c r="C74" s="86"/>
      <c r="D74" s="86"/>
      <c r="E74" s="86"/>
      <c r="F74" s="86"/>
      <c r="G74" s="86"/>
      <c r="H74" s="86"/>
      <c r="I74" s="13" t="s">
        <v>4</v>
      </c>
      <c r="J74" s="3"/>
      <c r="K74" s="3"/>
      <c r="L74" s="3"/>
      <c r="M74" s="3"/>
      <c r="N74" s="3"/>
      <c r="O74" s="3"/>
      <c r="P74" s="3"/>
      <c r="Q74" s="3"/>
      <c r="R74" s="24">
        <v>700</v>
      </c>
      <c r="S74" s="3"/>
      <c r="T74" s="3"/>
    </row>
    <row r="75" spans="1:20" ht="16.5" customHeight="1" x14ac:dyDescent="0.25">
      <c r="A75" s="9">
        <v>65</v>
      </c>
      <c r="B75" s="98" t="s">
        <v>254</v>
      </c>
      <c r="C75" s="98"/>
      <c r="D75" s="98"/>
      <c r="E75" s="98"/>
      <c r="F75" s="98"/>
      <c r="G75" s="98"/>
      <c r="H75" s="98"/>
      <c r="I75" s="23"/>
      <c r="J75" s="19"/>
      <c r="K75" s="19"/>
      <c r="L75" s="19"/>
      <c r="M75" s="19"/>
      <c r="N75" s="19"/>
      <c r="O75" s="19"/>
      <c r="P75" s="19"/>
      <c r="Q75" s="19"/>
      <c r="R75" s="25"/>
      <c r="S75" s="19"/>
      <c r="T75" s="19"/>
    </row>
    <row r="76" spans="1:20" ht="16.5" x14ac:dyDescent="0.25">
      <c r="A76" s="9">
        <v>66</v>
      </c>
      <c r="B76" s="86" t="s">
        <v>255</v>
      </c>
      <c r="C76" s="86"/>
      <c r="D76" s="86"/>
      <c r="E76" s="86"/>
      <c r="F76" s="86"/>
      <c r="G76" s="86"/>
      <c r="H76" s="86"/>
      <c r="I76" s="13" t="s">
        <v>4</v>
      </c>
      <c r="J76" s="3"/>
      <c r="K76" s="3"/>
      <c r="L76" s="3"/>
      <c r="M76" s="3"/>
      <c r="N76" s="3"/>
      <c r="O76" s="3"/>
      <c r="P76" s="3"/>
      <c r="Q76" s="3"/>
      <c r="R76" s="24">
        <v>1300</v>
      </c>
      <c r="S76" s="3">
        <f>Q76*R76</f>
        <v>0</v>
      </c>
      <c r="T76" s="3"/>
    </row>
    <row r="77" spans="1:20" ht="16.5" x14ac:dyDescent="0.25">
      <c r="A77" s="9">
        <v>67</v>
      </c>
      <c r="B77" s="86" t="s">
        <v>256</v>
      </c>
      <c r="C77" s="86"/>
      <c r="D77" s="86"/>
      <c r="E77" s="86"/>
      <c r="F77" s="86"/>
      <c r="G77" s="86"/>
      <c r="H77" s="86"/>
      <c r="I77" s="13" t="s">
        <v>4</v>
      </c>
      <c r="J77" s="3"/>
      <c r="K77" s="3"/>
      <c r="L77" s="3"/>
      <c r="M77" s="3"/>
      <c r="N77" s="3"/>
      <c r="O77" s="3"/>
      <c r="P77" s="3"/>
      <c r="Q77" s="3"/>
      <c r="R77" s="24">
        <v>140</v>
      </c>
      <c r="S77" s="3">
        <f t="shared" ref="S77:S88" si="4">Q77*R77</f>
        <v>0</v>
      </c>
      <c r="T77" s="3"/>
    </row>
    <row r="78" spans="1:20" ht="16.5" x14ac:dyDescent="0.25">
      <c r="A78" s="9">
        <v>68</v>
      </c>
      <c r="B78" s="86" t="s">
        <v>257</v>
      </c>
      <c r="C78" s="86"/>
      <c r="D78" s="86"/>
      <c r="E78" s="86"/>
      <c r="F78" s="86"/>
      <c r="G78" s="86"/>
      <c r="H78" s="86"/>
      <c r="I78" s="13" t="s">
        <v>4</v>
      </c>
      <c r="J78" s="3"/>
      <c r="K78" s="3"/>
      <c r="L78" s="3"/>
      <c r="M78" s="3"/>
      <c r="N78" s="3"/>
      <c r="O78" s="3"/>
      <c r="P78" s="3"/>
      <c r="Q78" s="3"/>
      <c r="R78" s="24">
        <v>55</v>
      </c>
      <c r="S78" s="3">
        <f t="shared" si="4"/>
        <v>0</v>
      </c>
      <c r="T78" s="3"/>
    </row>
    <row r="79" spans="1:20" ht="16.5" x14ac:dyDescent="0.25">
      <c r="A79" s="9">
        <v>69</v>
      </c>
      <c r="B79" s="86" t="s">
        <v>31</v>
      </c>
      <c r="C79" s="86"/>
      <c r="D79" s="86"/>
      <c r="E79" s="86"/>
      <c r="F79" s="86"/>
      <c r="G79" s="86"/>
      <c r="H79" s="86"/>
      <c r="I79" s="13" t="s">
        <v>4</v>
      </c>
      <c r="J79" s="3"/>
      <c r="K79" s="3"/>
      <c r="L79" s="3"/>
      <c r="M79" s="3"/>
      <c r="N79" s="3"/>
      <c r="O79" s="3"/>
      <c r="P79" s="3"/>
      <c r="Q79" s="3"/>
      <c r="R79" s="24">
        <v>50</v>
      </c>
      <c r="S79" s="3">
        <f t="shared" si="4"/>
        <v>0</v>
      </c>
      <c r="T79" s="3"/>
    </row>
    <row r="80" spans="1:20" ht="16.5" x14ac:dyDescent="0.25">
      <c r="A80" s="9">
        <v>70</v>
      </c>
      <c r="B80" s="86" t="s">
        <v>258</v>
      </c>
      <c r="C80" s="86"/>
      <c r="D80" s="86"/>
      <c r="E80" s="86"/>
      <c r="F80" s="86"/>
      <c r="G80" s="86"/>
      <c r="H80" s="86"/>
      <c r="I80" s="13" t="s">
        <v>4</v>
      </c>
      <c r="J80" s="3"/>
      <c r="K80" s="3"/>
      <c r="L80" s="3"/>
      <c r="M80" s="3"/>
      <c r="N80" s="3"/>
      <c r="O80" s="3"/>
      <c r="P80" s="3"/>
      <c r="Q80" s="3"/>
      <c r="R80" s="24">
        <v>400</v>
      </c>
      <c r="S80" s="3">
        <f t="shared" si="4"/>
        <v>0</v>
      </c>
      <c r="T80" s="3"/>
    </row>
    <row r="81" spans="1:20" ht="16.5" x14ac:dyDescent="0.25">
      <c r="A81" s="9">
        <v>71</v>
      </c>
      <c r="B81" s="86" t="s">
        <v>259</v>
      </c>
      <c r="C81" s="86"/>
      <c r="D81" s="86"/>
      <c r="E81" s="86"/>
      <c r="F81" s="86"/>
      <c r="G81" s="86"/>
      <c r="H81" s="86"/>
      <c r="I81" s="13" t="s">
        <v>4</v>
      </c>
      <c r="J81" s="3"/>
      <c r="K81" s="3"/>
      <c r="L81" s="3"/>
      <c r="M81" s="3"/>
      <c r="N81" s="3"/>
      <c r="O81" s="3"/>
      <c r="P81" s="3"/>
      <c r="Q81" s="3"/>
      <c r="R81" s="24">
        <v>350</v>
      </c>
      <c r="S81" s="3">
        <f t="shared" si="4"/>
        <v>0</v>
      </c>
      <c r="T81" s="3"/>
    </row>
    <row r="82" spans="1:20" ht="16.5" x14ac:dyDescent="0.25">
      <c r="A82" s="9">
        <v>72</v>
      </c>
      <c r="B82" s="86" t="s">
        <v>260</v>
      </c>
      <c r="C82" s="86"/>
      <c r="D82" s="86"/>
      <c r="E82" s="86"/>
      <c r="F82" s="86"/>
      <c r="G82" s="86"/>
      <c r="H82" s="86"/>
      <c r="I82" s="13" t="s">
        <v>4</v>
      </c>
      <c r="J82" s="3"/>
      <c r="K82" s="3"/>
      <c r="L82" s="3"/>
      <c r="M82" s="3"/>
      <c r="N82" s="3"/>
      <c r="O82" s="3"/>
      <c r="P82" s="3"/>
      <c r="Q82" s="3"/>
      <c r="R82" s="24">
        <v>40</v>
      </c>
      <c r="S82" s="3">
        <f t="shared" si="4"/>
        <v>0</v>
      </c>
      <c r="T82" s="3"/>
    </row>
    <row r="83" spans="1:20" ht="16.5" x14ac:dyDescent="0.25">
      <c r="A83" s="9">
        <v>73</v>
      </c>
      <c r="B83" s="86" t="s">
        <v>30</v>
      </c>
      <c r="C83" s="86"/>
      <c r="D83" s="86"/>
      <c r="E83" s="86"/>
      <c r="F83" s="86"/>
      <c r="G83" s="86"/>
      <c r="H83" s="86"/>
      <c r="I83" s="13" t="s">
        <v>4</v>
      </c>
      <c r="J83" s="3"/>
      <c r="K83" s="3"/>
      <c r="L83" s="3"/>
      <c r="M83" s="3"/>
      <c r="N83" s="3"/>
      <c r="O83" s="3"/>
      <c r="P83" s="3"/>
      <c r="Q83" s="3">
        <v>1</v>
      </c>
      <c r="R83" s="24">
        <v>1.5</v>
      </c>
      <c r="S83" s="3">
        <f t="shared" si="4"/>
        <v>1.5</v>
      </c>
      <c r="T83" s="3"/>
    </row>
    <row r="84" spans="1:20" ht="16.5" x14ac:dyDescent="0.25">
      <c r="A84" s="9">
        <v>74</v>
      </c>
      <c r="B84" s="86" t="s">
        <v>261</v>
      </c>
      <c r="C84" s="86"/>
      <c r="D84" s="86"/>
      <c r="E84" s="86"/>
      <c r="F84" s="86"/>
      <c r="G84" s="86"/>
      <c r="H84" s="86"/>
      <c r="I84" s="13" t="s">
        <v>4</v>
      </c>
      <c r="J84" s="3"/>
      <c r="K84" s="3"/>
      <c r="L84" s="3"/>
      <c r="M84" s="3"/>
      <c r="N84" s="3"/>
      <c r="O84" s="3"/>
      <c r="P84" s="3"/>
      <c r="Q84" s="3">
        <v>1</v>
      </c>
      <c r="R84" s="24">
        <v>200</v>
      </c>
      <c r="S84" s="3">
        <f t="shared" si="4"/>
        <v>200</v>
      </c>
      <c r="T84" s="3"/>
    </row>
    <row r="85" spans="1:20" ht="16.5" customHeight="1" x14ac:dyDescent="0.25">
      <c r="A85" s="9">
        <v>75</v>
      </c>
      <c r="B85" s="99" t="s">
        <v>262</v>
      </c>
      <c r="C85" s="99"/>
      <c r="D85" s="99"/>
      <c r="E85" s="99"/>
      <c r="F85" s="99"/>
      <c r="G85" s="99"/>
      <c r="H85" s="99"/>
      <c r="I85" s="13" t="s">
        <v>4</v>
      </c>
      <c r="J85" s="3"/>
      <c r="K85" s="3"/>
      <c r="L85" s="3"/>
      <c r="M85" s="3"/>
      <c r="N85" s="3"/>
      <c r="O85" s="3"/>
      <c r="P85" s="3"/>
      <c r="Q85" s="3"/>
      <c r="R85" s="24">
        <v>300</v>
      </c>
      <c r="S85" s="3">
        <f t="shared" si="4"/>
        <v>0</v>
      </c>
      <c r="T85" s="3"/>
    </row>
    <row r="86" spans="1:20" ht="16.5" x14ac:dyDescent="0.25">
      <c r="A86" s="9">
        <v>76</v>
      </c>
      <c r="B86" s="86" t="s">
        <v>263</v>
      </c>
      <c r="C86" s="86"/>
      <c r="D86" s="86"/>
      <c r="E86" s="86"/>
      <c r="F86" s="86"/>
      <c r="G86" s="86"/>
      <c r="H86" s="86"/>
      <c r="I86" s="13" t="s">
        <v>4</v>
      </c>
      <c r="J86" s="3"/>
      <c r="K86" s="3"/>
      <c r="L86" s="3"/>
      <c r="M86" s="3"/>
      <c r="N86" s="3"/>
      <c r="O86" s="3"/>
      <c r="P86" s="3"/>
      <c r="Q86" s="3">
        <v>1</v>
      </c>
      <c r="R86" s="24">
        <v>20</v>
      </c>
      <c r="S86" s="3">
        <f t="shared" si="4"/>
        <v>20</v>
      </c>
      <c r="T86" s="3"/>
    </row>
    <row r="87" spans="1:20" ht="16.5" x14ac:dyDescent="0.25">
      <c r="A87" s="9">
        <v>77</v>
      </c>
      <c r="B87" s="86" t="s">
        <v>264</v>
      </c>
      <c r="C87" s="86"/>
      <c r="D87" s="86"/>
      <c r="E87" s="86"/>
      <c r="F87" s="86"/>
      <c r="G87" s="86"/>
      <c r="H87" s="86"/>
      <c r="I87" s="13" t="s">
        <v>4</v>
      </c>
      <c r="J87" s="3"/>
      <c r="K87" s="3"/>
      <c r="L87" s="3"/>
      <c r="M87" s="3"/>
      <c r="N87" s="3"/>
      <c r="O87" s="3"/>
      <c r="P87" s="3"/>
      <c r="Q87" s="3">
        <v>1</v>
      </c>
      <c r="R87" s="24">
        <v>20</v>
      </c>
      <c r="S87" s="3">
        <f t="shared" si="4"/>
        <v>20</v>
      </c>
      <c r="T87" s="3"/>
    </row>
    <row r="88" spans="1:20" ht="16.5" x14ac:dyDescent="0.25">
      <c r="A88" s="9">
        <v>78</v>
      </c>
      <c r="B88" s="86" t="s">
        <v>265</v>
      </c>
      <c r="C88" s="86"/>
      <c r="D88" s="86"/>
      <c r="E88" s="86"/>
      <c r="F88" s="86"/>
      <c r="G88" s="86"/>
      <c r="H88" s="86"/>
      <c r="I88" s="13" t="s">
        <v>4</v>
      </c>
      <c r="J88" s="3"/>
      <c r="K88" s="3"/>
      <c r="L88" s="3"/>
      <c r="M88" s="3"/>
      <c r="N88" s="3"/>
      <c r="O88" s="3"/>
      <c r="P88" s="3"/>
      <c r="Q88" s="3">
        <v>1</v>
      </c>
      <c r="R88" s="24">
        <v>30</v>
      </c>
      <c r="S88" s="3">
        <f t="shared" si="4"/>
        <v>30</v>
      </c>
      <c r="T88" s="3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Q2:T2"/>
    <mergeCell ref="Q3:T8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თანხების მიმოქცევის უწყისი</vt:lpstr>
      <vt:lpstr>ავლევი</vt:lpstr>
      <vt:lpstr>არხისი</vt:lpstr>
      <vt:lpstr>ბერშუეთი</vt:lpstr>
      <vt:lpstr>ბრეძა</vt:lpstr>
      <vt:lpstr>დვანი</vt:lpstr>
      <vt:lpstr>დირბი</vt:lpstr>
      <vt:lpstr>დიცი</vt:lpstr>
      <vt:lpstr>ლამისყანა</vt:lpstr>
      <vt:lpstr>ზემო რენე</vt:lpstr>
      <vt:lpstr>მერეთი</vt:lpstr>
      <vt:lpstr>ტირძნისი</vt:lpstr>
      <vt:lpstr>მეჯვრისხევი</vt:lpstr>
      <vt:lpstr>ფლავი</vt:lpstr>
      <vt:lpstr>ფცა</vt:lpstr>
      <vt:lpstr>ქვემო ჭალა</vt:lpstr>
      <vt:lpstr>ქვეში</vt:lpstr>
      <vt:lpstr>ქორდი</vt:lpstr>
      <vt:lpstr>შავშვები</vt:lpstr>
      <vt:lpstr>წაღვლი</vt:lpstr>
      <vt:lpstr>ხურვალეთი</vt:lpstr>
      <vt:lpstr>კარალეთი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Maia Gotiashvili</cp:lastModifiedBy>
  <cp:lastPrinted>2015-12-18T10:37:10Z</cp:lastPrinted>
  <dcterms:created xsi:type="dcterms:W3CDTF">2013-10-09T19:29:09Z</dcterms:created>
  <dcterms:modified xsi:type="dcterms:W3CDTF">2015-12-18T11:32:47Z</dcterms:modified>
</cp:coreProperties>
</file>